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5.xml" ContentType="application/vnd.openxmlformats-officedocument.spreadsheetml.workshee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olors3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E:\Vaccine Economics\OCW\Costing\Exercises\Uganda EPIC Costing Exercise\"/>
    </mc:Choice>
  </mc:AlternateContent>
  <xr:revisionPtr revIDLastSave="0" documentId="13_ncr:1_{3AB18D85-2059-40FB-A224-1125F6D9497D}" xr6:coauthVersionLast="38" xr6:coauthVersionMax="38" xr10:uidLastSave="{00000000-0000-0000-0000-000000000000}"/>
  <bookViews>
    <workbookView xWindow="0" yWindow="0" windowWidth="12960" windowHeight="8778" tabRatio="669" activeTab="5" xr2:uid="{00000000-000D-0000-FFFF-FFFF00000000}"/>
  </bookViews>
  <sheets>
    <sheet name="Sheet A" sheetId="1" r:id="rId1"/>
    <sheet name="Sheet A Answers" sheetId="18" r:id="rId2"/>
    <sheet name="Sheet B Answers" sheetId="2" r:id="rId3"/>
    <sheet name="Sheet C Answers" sheetId="9" r:id="rId4"/>
    <sheet name="Sheet D Answers" sheetId="4" r:id="rId5"/>
    <sheet name="Sheet E Answers" sheetId="13" r:id="rId6"/>
    <sheet name="Sheet F Answers" sheetId="14" r:id="rId7"/>
  </sheets>
  <definedNames>
    <definedName name="_xlnm._FilterDatabase" localSheetId="3" hidden="1">'Sheet C Answers'!$A$1:$E$1</definedName>
    <definedName name="ex_rate">'Sheet B Answers'!$Y$2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8" i="2" l="1"/>
  <c r="AY50" i="18" l="1"/>
  <c r="AX50" i="18"/>
  <c r="AW50" i="18"/>
  <c r="AV50" i="18"/>
  <c r="AU50" i="18"/>
  <c r="AT50" i="18"/>
  <c r="AS50" i="18"/>
  <c r="AR50" i="18"/>
  <c r="AQ50" i="18"/>
  <c r="AP50" i="18"/>
  <c r="AO50" i="18"/>
  <c r="AN50" i="18"/>
  <c r="AM50" i="18"/>
  <c r="AL50" i="18"/>
  <c r="AK50" i="18"/>
  <c r="AJ50" i="18"/>
  <c r="AI50" i="18"/>
  <c r="AH50" i="18"/>
  <c r="AG50" i="18"/>
  <c r="AF50" i="18"/>
  <c r="AE50" i="18"/>
  <c r="AD50" i="18"/>
  <c r="AC50" i="18"/>
  <c r="AB50" i="18"/>
  <c r="AA50" i="18"/>
  <c r="Z50" i="18"/>
  <c r="Y50" i="18"/>
  <c r="X50" i="18"/>
  <c r="W50" i="18"/>
  <c r="V50" i="18"/>
  <c r="U50" i="18"/>
  <c r="T50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F50" i="18"/>
  <c r="E50" i="18"/>
  <c r="D50" i="18"/>
  <c r="C50" i="18"/>
  <c r="B15" i="2"/>
  <c r="B3" i="2"/>
  <c r="B8" i="14" l="1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AT8" i="14"/>
  <c r="AU8" i="14"/>
  <c r="AV8" i="14"/>
  <c r="AW8" i="14"/>
  <c r="AX8" i="14"/>
  <c r="AX42" i="14"/>
  <c r="AW42" i="14"/>
  <c r="AV42" i="14"/>
  <c r="AU42" i="14"/>
  <c r="AT42" i="14"/>
  <c r="AS42" i="14"/>
  <c r="AR42" i="14"/>
  <c r="AQ42" i="14"/>
  <c r="AP42" i="14"/>
  <c r="AO42" i="14"/>
  <c r="AN42" i="14"/>
  <c r="AM42" i="14"/>
  <c r="AL42" i="14"/>
  <c r="AK42" i="14"/>
  <c r="AJ42" i="14"/>
  <c r="AI42" i="14"/>
  <c r="AH42" i="14"/>
  <c r="AG42" i="14"/>
  <c r="AF42" i="14"/>
  <c r="AE42" i="14"/>
  <c r="AD42" i="14"/>
  <c r="AC42" i="14"/>
  <c r="AB42" i="14"/>
  <c r="AA42" i="14"/>
  <c r="Z42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C42" i="14"/>
  <c r="B42" i="14"/>
  <c r="D9" i="13"/>
  <c r="E3" i="4"/>
  <c r="D3" i="4"/>
  <c r="D2" i="4"/>
  <c r="C3" i="4"/>
  <c r="B3" i="4"/>
  <c r="E42" i="9"/>
  <c r="E6" i="9"/>
  <c r="E25" i="9"/>
  <c r="E26" i="9"/>
  <c r="E3" i="9"/>
  <c r="E7" i="9"/>
  <c r="E27" i="9"/>
  <c r="C2" i="4" s="1"/>
  <c r="E43" i="9"/>
  <c r="E8" i="9"/>
  <c r="B2" i="4" s="1"/>
  <c r="E9" i="9"/>
  <c r="E10" i="9"/>
  <c r="E44" i="9"/>
  <c r="E28" i="9"/>
  <c r="E45" i="9"/>
  <c r="E11" i="9"/>
  <c r="E29" i="9"/>
  <c r="E30" i="9"/>
  <c r="E46" i="9"/>
  <c r="E12" i="9"/>
  <c r="E47" i="9"/>
  <c r="E13" i="9"/>
  <c r="E14" i="9"/>
  <c r="E15" i="9"/>
  <c r="E31" i="9"/>
  <c r="E32" i="9"/>
  <c r="E16" i="9"/>
  <c r="E33" i="9"/>
  <c r="E34" i="9"/>
  <c r="E17" i="9"/>
  <c r="E48" i="9"/>
  <c r="E18" i="9"/>
  <c r="E19" i="9"/>
  <c r="E35" i="9"/>
  <c r="E36" i="9"/>
  <c r="E20" i="9"/>
  <c r="E21" i="9"/>
  <c r="E37" i="9"/>
  <c r="E22" i="9"/>
  <c r="E38" i="9"/>
  <c r="E39" i="9"/>
  <c r="E23" i="9"/>
  <c r="E40" i="9"/>
  <c r="E49" i="9"/>
  <c r="E4" i="9"/>
  <c r="E24" i="9"/>
  <c r="E41" i="9"/>
  <c r="E50" i="9"/>
  <c r="E5" i="9"/>
  <c r="E2" i="9"/>
  <c r="E2" i="4" s="1"/>
  <c r="D50" i="1" l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C50" i="1"/>
  <c r="C3" i="2" l="1"/>
  <c r="B16" i="2" l="1"/>
  <c r="C16" i="2" s="1"/>
  <c r="C8" i="2"/>
  <c r="B11" i="2"/>
  <c r="C11" i="2" s="1"/>
  <c r="C9" i="2"/>
  <c r="B10" i="2"/>
  <c r="C10" i="2" s="1"/>
  <c r="B4" i="2"/>
  <c r="C4" i="2" s="1"/>
  <c r="C15" i="2"/>
  <c r="B14" i="2"/>
  <c r="C14" i="2" s="1"/>
  <c r="B13" i="2"/>
  <c r="C13" i="2" s="1"/>
  <c r="B12" i="2"/>
  <c r="C12" i="2" s="1"/>
  <c r="B5" i="2"/>
  <c r="C5" i="2" s="1"/>
  <c r="E4" i="4" l="1"/>
  <c r="B6" i="13" s="1"/>
  <c r="D6" i="13" s="1"/>
  <c r="B4" i="4"/>
  <c r="B3" i="13" s="1"/>
  <c r="D3" i="13" s="1"/>
  <c r="B6" i="2"/>
  <c r="C6" i="2" s="1"/>
  <c r="B17" i="2"/>
  <c r="C17" i="2" s="1"/>
  <c r="C4" i="4" l="1"/>
  <c r="B4" i="13" s="1"/>
  <c r="D4" i="13" s="1"/>
  <c r="D4" i="4"/>
  <c r="B5" i="13" s="1"/>
  <c r="D5" i="13" s="1"/>
  <c r="B19" i="2"/>
  <c r="C19" i="2" l="1"/>
  <c r="D3" i="2"/>
  <c r="D7" i="13"/>
  <c r="E5" i="13" s="1"/>
  <c r="D12" i="2"/>
  <c r="D15" i="2"/>
  <c r="D11" i="2"/>
  <c r="D13" i="2"/>
  <c r="D4" i="2"/>
  <c r="D14" i="2"/>
  <c r="D16" i="2"/>
  <c r="D8" i="2"/>
  <c r="D5" i="2"/>
  <c r="D10" i="2"/>
  <c r="D9" i="2"/>
  <c r="E3" i="13" l="1"/>
  <c r="D12" i="13"/>
  <c r="E6" i="13"/>
  <c r="E4" i="13"/>
  <c r="D6" i="2"/>
  <c r="D17" i="2"/>
  <c r="E7" i="13" l="1"/>
  <c r="B23" i="13"/>
  <c r="B22" i="13"/>
  <c r="B21" i="13"/>
  <c r="E9" i="13"/>
  <c r="E11" i="13"/>
  <c r="D19" i="2"/>
  <c r="E1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"Salaried Labor" costs in the facility attributable to routine immunization program, LCU</t>
        </r>
      </text>
    </comment>
    <comment ref="B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"Per Diem &amp; Travel Allowances" costs in the facility attributable to routine immunization program, LCU</t>
        </r>
      </text>
    </comment>
    <comment ref="B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"Vaccines" costs in the facility attributable to routine immunization program, LCU</t>
        </r>
      </text>
    </comment>
    <comment ref="B10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 Injection &amp; Safety Supplies" costs in the facility attributable to routine immunization program, LCU</t>
        </r>
      </text>
    </comment>
    <comment ref="B1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"Transport/ Fuel" costs in the facility attributable to routine immunization program, LCU</t>
        </r>
      </text>
    </comment>
    <comment ref="B1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"Vehicle Maintenance" costs in the facility attributable to routine immunization program, LCU</t>
        </r>
      </text>
    </comment>
    <comment ref="B1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Energy" costs in the facility attributable to routine immunization program, LCU</t>
        </r>
      </text>
    </comment>
    <comment ref="B1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Equipment" costs in the facility attributable to routine immunization program, LCU</t>
        </r>
      </text>
    </comment>
    <comment ref="B1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"Vehicles" costs in the facility attributable to routine immunization program, LCU</t>
        </r>
      </text>
    </comment>
    <comment ref="B1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"Building" costs in the facility attributable to routine immunization program, LCU</t>
        </r>
      </text>
    </comment>
    <comment ref="B1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other costs in the facility (printing, other equipment, other recurrent, other supplies), LCU</t>
        </r>
      </text>
    </comment>
    <comment ref="B1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"Routine Facility-based Service Delivery" costs in the facility attributable to routine immunization program, LCU</t>
        </r>
      </text>
    </comment>
    <comment ref="B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"Record-Keeping &amp; HMIS" costs in the facility attributable to routine immunization program, LCU</t>
        </r>
      </text>
    </comment>
    <comment ref="B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"Supervision" costs in the facility attributable to routine immunization program, LCU</t>
        </r>
      </text>
    </comment>
    <comment ref="B2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"Outreach Service Delivery" costs in the facility attributable to routine immunization program, LCUTotal "Outreach Service Delivery" costs in the facility attributable to routine immunization program, LCU</t>
        </r>
      </text>
    </comment>
    <comment ref="B22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"Training" costs in the facility attributable to routine immunization program, LCU</t>
        </r>
      </text>
    </comment>
    <comment ref="B23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"Social Mobilization &amp; Advocacy" costs in the facility attributable to routine immunization program, LCU</t>
        </r>
      </text>
    </comment>
    <comment ref="B24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"Surveillance" costs in the facility attributable to routine immunization program, LCU</t>
        </r>
      </text>
    </comment>
    <comment ref="B25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Maintenance" costs in the facility attributable to routine immunization program, LCU</t>
        </r>
      </text>
    </comment>
    <comment ref="B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 Collection, Distribution, and Storage" costs in the facility attributable to routine immunization program, LCU</t>
        </r>
      </text>
    </comment>
    <comment ref="B27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"Program Management" costs in the facility attributable to routine immunization program, LCU</t>
        </r>
      </text>
    </comment>
    <comment ref="B29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doses delivered, original study calculation</t>
        </r>
      </text>
    </comment>
    <comment ref="B30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targeted children under 1 years</t>
        </r>
      </text>
    </comment>
    <comment ref="B31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targeted children under 5 years</t>
        </r>
      </text>
    </comment>
    <comment ref="B32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DPT doses delivered through facility-based services (third dose) </t>
        </r>
      </text>
    </comment>
    <comment ref="B33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DPT doses delivered (first dose) </t>
        </r>
      </text>
    </comment>
    <comment ref="B34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The total population of the catchment area of the facility in 2011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7" authorId="0" shapeId="0" xr:uid="{EFB87A5D-5E0E-46F6-954D-E8563FA0F787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"Salaried Labor" costs in the facility attributable to routine immunization program, LCU</t>
        </r>
      </text>
    </comment>
    <comment ref="B8" authorId="0" shapeId="0" xr:uid="{F8C4C279-8A60-43DF-898F-BCB2E3921D36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"Per Diem &amp; Travel Allowances" costs in the facility attributable to routine immunization program, LCU</t>
        </r>
      </text>
    </comment>
    <comment ref="B9" authorId="0" shapeId="0" xr:uid="{5C74F0D6-BCB1-4C6E-9577-00AF6A532E5E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"Vaccines" costs in the facility attributable to routine immunization program, LCU</t>
        </r>
      </text>
    </comment>
    <comment ref="B10" authorId="0" shapeId="0" xr:uid="{1F91E625-6E44-4F7B-BE30-D34B55094DF3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 Injection &amp; Safety Supplies" costs in the facility attributable to routine immunization program, LCU</t>
        </r>
      </text>
    </comment>
    <comment ref="B11" authorId="0" shapeId="0" xr:uid="{9D406D99-6B28-4323-AE55-C8BA37BBBB71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"Transport/ Fuel" costs in the facility attributable to routine immunization program, LCU</t>
        </r>
      </text>
    </comment>
    <comment ref="B12" authorId="0" shapeId="0" xr:uid="{6702EEE7-2F9F-4629-9491-C7552211F6AD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"Vehicle Maintenance" costs in the facility attributable to routine immunization program, LCU</t>
        </r>
      </text>
    </comment>
    <comment ref="B13" authorId="0" shapeId="0" xr:uid="{8B3D6519-AA39-473E-A868-97B4D5F441FB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Energy" costs in the facility attributable to routine immunization program, LCU</t>
        </r>
      </text>
    </comment>
    <comment ref="B14" authorId="0" shapeId="0" xr:uid="{329685DF-36B0-4356-938F-DCCA633462F9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Equipment" costs in the facility attributable to routine immunization program, LCU</t>
        </r>
      </text>
    </comment>
    <comment ref="B15" authorId="0" shapeId="0" xr:uid="{9F2B5DC0-689A-46C7-AE6C-58E9BA689D0A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"Vehicles" costs in the facility attributable to routine immunization program, LCU</t>
        </r>
      </text>
    </comment>
    <comment ref="B16" authorId="0" shapeId="0" xr:uid="{74DECD27-A0EB-4C14-92A2-AFD63F94ADC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"Building" costs in the facility attributable to routine immunization program, LCU</t>
        </r>
      </text>
    </comment>
    <comment ref="B17" authorId="0" shapeId="0" xr:uid="{D1749FAB-3FAA-4594-A6C9-023D80F8B776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other costs in the facility (printing, other equipment, other recurrent, other supplies), LCU</t>
        </r>
      </text>
    </comment>
    <comment ref="B18" authorId="0" shapeId="0" xr:uid="{911644E7-98CB-476E-B6CC-B7232AB3C48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"Routine Facility-based Service Delivery" costs in the facility attributable to routine immunization program, LCU</t>
        </r>
      </text>
    </comment>
    <comment ref="B19" authorId="0" shapeId="0" xr:uid="{9FED4068-62C8-4746-8CE0-D476E92B358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"Record-Keeping &amp; HMIS" costs in the facility attributable to routine immunization program, LCU</t>
        </r>
      </text>
    </comment>
    <comment ref="B20" authorId="0" shapeId="0" xr:uid="{8D23770E-3E97-4850-9ED6-CAB555F72AE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"Supervision" costs in the facility attributable to routine immunization program, LCU</t>
        </r>
      </text>
    </comment>
    <comment ref="B21" authorId="0" shapeId="0" xr:uid="{74EDA546-5841-4AA1-BC94-D2D4C2616BD5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"Outreach Service Delivery" costs in the facility attributable to routine immunization program, LCUTotal "Outreach Service Delivery" costs in the facility attributable to routine immunization program, LCU</t>
        </r>
      </text>
    </comment>
    <comment ref="B22" authorId="0" shapeId="0" xr:uid="{76E23359-AF9B-40B3-A506-38A74DD2445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"Training" costs in the facility attributable to routine immunization program, LCU</t>
        </r>
      </text>
    </comment>
    <comment ref="B23" authorId="0" shapeId="0" xr:uid="{4BA68FC2-A487-448B-B50E-92AE7355E14E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"Social Mobilization &amp; Advocacy" costs in the facility attributable to routine immunization program, LCU</t>
        </r>
      </text>
    </comment>
    <comment ref="B24" authorId="0" shapeId="0" xr:uid="{43A9CB85-BD03-4494-909D-31AA3A2C421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"Surveillance" costs in the facility attributable to routine immunization program, LCU</t>
        </r>
      </text>
    </comment>
    <comment ref="B25" authorId="0" shapeId="0" xr:uid="{4500D37C-4FC1-412D-BD77-BFA21DDB8C6F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"Cold Chain Maintenance" costs in the facility attributable to routine immunization program, LCU</t>
        </r>
      </text>
    </comment>
    <comment ref="B26" authorId="0" shapeId="0" xr:uid="{57F64238-815C-4959-800D-58E8963E011C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"Vaccine Collection, Distribution, and Storage" costs in the facility attributable to routine immunization program, LCU</t>
        </r>
      </text>
    </comment>
    <comment ref="B27" authorId="0" shapeId="0" xr:uid="{291AE860-2E2A-4BA9-BBB0-982AD1ECC00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Total "Program Management" costs in the facility attributable to routine immunization program, LCU</t>
        </r>
      </text>
    </comment>
    <comment ref="B29" authorId="0" shapeId="0" xr:uid="{456D4AC5-D4EE-4FF1-B411-F5CF20F9D9BC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doses delivered, original study calculation</t>
        </r>
      </text>
    </comment>
    <comment ref="B30" authorId="0" shapeId="0" xr:uid="{B5345537-273D-4936-8E98-857BF5A502F8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targeted children under 1 years</t>
        </r>
      </text>
    </comment>
    <comment ref="B31" authorId="0" shapeId="0" xr:uid="{4499CA27-2EE7-4747-809C-2FFFA4A16D3B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targeted children under 5 years</t>
        </r>
      </text>
    </comment>
    <comment ref="B32" authorId="0" shapeId="0" xr:uid="{77E8B389-90F6-47FC-84A2-81CD0F5F340D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DPT doses delivered through facility-based services (third dose) </t>
        </r>
      </text>
    </comment>
    <comment ref="B33" authorId="0" shapeId="0" xr:uid="{EC020765-4AC1-46D5-9827-7D6A5EE95855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Number of DPT doses delivered (first dose) </t>
        </r>
      </text>
    </comment>
    <comment ref="B34" authorId="0" shapeId="0" xr:uid="{2D84DC5B-382B-41DE-B07D-C1B66665FB05}">
      <text>
        <r>
          <rPr>
            <b/>
            <sz val="9"/>
            <color indexed="81"/>
            <rFont val="Tahoma"/>
            <family val="2"/>
          </rPr>
          <t>Craig Vande Stouwe:</t>
        </r>
        <r>
          <rPr>
            <sz val="9"/>
            <color indexed="81"/>
            <rFont val="Tahoma"/>
            <family val="2"/>
          </rPr>
          <t xml:space="preserve">
The total population of the catchment area of the facility in 2011</t>
        </r>
      </text>
    </comment>
  </commentList>
</comments>
</file>

<file path=xl/sharedStrings.xml><?xml version="1.0" encoding="utf-8"?>
<sst xmlns="http://schemas.openxmlformats.org/spreadsheetml/2006/main" count="650" uniqueCount="161">
  <si>
    <t>Adjumani Hospital-facility</t>
  </si>
  <si>
    <t>Adjumani</t>
  </si>
  <si>
    <t>West Nile</t>
  </si>
  <si>
    <t>Mungula HC IV-facility</t>
  </si>
  <si>
    <t>Pachara Health Centre II-facility</t>
  </si>
  <si>
    <t>Robidire Health Centre III-facility</t>
  </si>
  <si>
    <t>Busabaga HC lll-facility</t>
  </si>
  <si>
    <t>Buikwe</t>
  </si>
  <si>
    <t>Central 2</t>
  </si>
  <si>
    <t>Kawolo Hospital-facility</t>
  </si>
  <si>
    <t>Lugazi Muslim HCT-facility</t>
  </si>
  <si>
    <t>Makindu HC lll-facility</t>
  </si>
  <si>
    <t>Bushenyi HC lV-facility</t>
  </si>
  <si>
    <t>Bushenyi</t>
  </si>
  <si>
    <t>South West</t>
  </si>
  <si>
    <t>Buyanja HC ll-facility</t>
  </si>
  <si>
    <t>Nyarugoote HC ll-facility</t>
  </si>
  <si>
    <t>Ryeishe HC ll-facility</t>
  </si>
  <si>
    <t>Awach Health Centre IV-facility</t>
  </si>
  <si>
    <t>Gulu</t>
  </si>
  <si>
    <t>Mid North</t>
  </si>
  <si>
    <t>Bar Dege HC III-facility</t>
  </si>
  <si>
    <t>Lalogi Health Centre IV-facility</t>
  </si>
  <si>
    <t>ST Mauritz Health Centre II-facility</t>
  </si>
  <si>
    <t>Buhimba HC lll-facility</t>
  </si>
  <si>
    <t>Hoima</t>
  </si>
  <si>
    <t>Mid West</t>
  </si>
  <si>
    <t>Butema HC lll-facility</t>
  </si>
  <si>
    <t>Kikuube HC lV-facility</t>
  </si>
  <si>
    <t>Kyakapeeya HC ll-facility</t>
  </si>
  <si>
    <t>Busesach IV-facility</t>
  </si>
  <si>
    <t>Iganga</t>
  </si>
  <si>
    <t>East Central</t>
  </si>
  <si>
    <t>Buzaaya HC II-facility</t>
  </si>
  <si>
    <t>Iganga Prisons HC II-facility</t>
  </si>
  <si>
    <t>Nawansinge HC II-facility</t>
  </si>
  <si>
    <t>Kiswa HC III-facility</t>
  </si>
  <si>
    <t>Kampala</t>
  </si>
  <si>
    <t>Komamboga HC III-facility</t>
  </si>
  <si>
    <t>Mbuya Reach Out-facility</t>
  </si>
  <si>
    <t>St.Stephen's Dispensary Luzira HC III-facili</t>
  </si>
  <si>
    <t>Katete HC III-facility</t>
  </si>
  <si>
    <t>Kanungu</t>
  </si>
  <si>
    <t>Kibimbiri HC III-facility</t>
  </si>
  <si>
    <t>Kihihi HC IV-facility</t>
  </si>
  <si>
    <t>Mishenyi HC II-facility</t>
  </si>
  <si>
    <t>Anyagatire HC II-facility</t>
  </si>
  <si>
    <t>Lira</t>
  </si>
  <si>
    <t>Ngetta HC III-facility</t>
  </si>
  <si>
    <t>Ober HC III-facility</t>
  </si>
  <si>
    <t>Onywako HC II-facility</t>
  </si>
  <si>
    <t>DMOS Clinic HCII-facility</t>
  </si>
  <si>
    <t>Moroto</t>
  </si>
  <si>
    <t>North East</t>
  </si>
  <si>
    <t>Kidepo Rupa HCIII-facility</t>
  </si>
  <si>
    <t>Kosiroi HCII-facility</t>
  </si>
  <si>
    <t>Loputuk HCIII-facility</t>
  </si>
  <si>
    <t>Nadunget HCIII-facility</t>
  </si>
  <si>
    <t>Bbaale Gunda HC II-facility</t>
  </si>
  <si>
    <t>Rakai</t>
  </si>
  <si>
    <t>Central 1</t>
  </si>
  <si>
    <t>Bikira Maria HC III-facility</t>
  </si>
  <si>
    <t>Kakuuto HC IV-facility</t>
  </si>
  <si>
    <t>Rakai Hospital-facility</t>
  </si>
  <si>
    <t>Kidoko HC II-facility</t>
  </si>
  <si>
    <t>Tororo</t>
  </si>
  <si>
    <t>Mid Eastern</t>
  </si>
  <si>
    <t>Mifumi HC III-facility</t>
  </si>
  <si>
    <t>Mulanda HC IV-facility</t>
  </si>
  <si>
    <t>St Anthony Hospital-facility</t>
  </si>
  <si>
    <t>Capital Costs</t>
  </si>
  <si>
    <t>Costs (UGX)</t>
  </si>
  <si>
    <t>% of Cost</t>
  </si>
  <si>
    <t>Cold Chain</t>
  </si>
  <si>
    <t>Vehicles</t>
  </si>
  <si>
    <t>Buildings</t>
  </si>
  <si>
    <t>Others</t>
  </si>
  <si>
    <t>Recurrent Costs</t>
  </si>
  <si>
    <t>Record Keeping</t>
  </si>
  <si>
    <t>Outreach &amp; Social Mobilization</t>
  </si>
  <si>
    <t>Supervision, Surveillance &amp; Program Management</t>
  </si>
  <si>
    <t>Total</t>
  </si>
  <si>
    <t>Costs</t>
  </si>
  <si>
    <t>Total Capital Costs</t>
  </si>
  <si>
    <t>Total Reccurent Costs</t>
  </si>
  <si>
    <t>Cost per Dose</t>
  </si>
  <si>
    <t>Cost per Infant</t>
  </si>
  <si>
    <t>Cold Chain Energy</t>
  </si>
  <si>
    <t>Transportation &amp; Vehicle Maintenance</t>
  </si>
  <si>
    <t>Salary &amp; Per Diem</t>
  </si>
  <si>
    <t>Facility Type</t>
  </si>
  <si>
    <t>General Hospital</t>
  </si>
  <si>
    <t>HC II</t>
  </si>
  <si>
    <t>HC III</t>
  </si>
  <si>
    <t>HC IV</t>
  </si>
  <si>
    <t>General Hospitals</t>
  </si>
  <si>
    <t>Weighted Total Costs</t>
  </si>
  <si>
    <t>Total Weights</t>
  </si>
  <si>
    <t>Facility Total Costs</t>
  </si>
  <si>
    <t xml:space="preserve">Facility Type </t>
  </si>
  <si>
    <t>Number of Facilities in Uganda</t>
  </si>
  <si>
    <t>Total Facility Cost</t>
  </si>
  <si>
    <t>District level costs (excl. vaccines)</t>
  </si>
  <si>
    <t>National level (excl.vaccines)</t>
  </si>
  <si>
    <t>Infant population</t>
  </si>
  <si>
    <t>Total DTP3 Vaccinated Children</t>
  </si>
  <si>
    <t>Cost per DTP3 Vaccinated Children</t>
  </si>
  <si>
    <t>Total Doses</t>
  </si>
  <si>
    <t>Cost per DTP3</t>
  </si>
  <si>
    <t>Facility Name</t>
  </si>
  <si>
    <t>Salary</t>
  </si>
  <si>
    <t>Per Diem</t>
  </si>
  <si>
    <t>Vaccine Supplies</t>
  </si>
  <si>
    <t>Transportation</t>
  </si>
  <si>
    <t>Vehicle Maintenance</t>
  </si>
  <si>
    <t>Cold Chain Equipment</t>
  </si>
  <si>
    <t>Vaccines</t>
  </si>
  <si>
    <t>Building</t>
  </si>
  <si>
    <t>Other</t>
  </si>
  <si>
    <t>Routine</t>
  </si>
  <si>
    <t>Supervision</t>
  </si>
  <si>
    <t>Outreach</t>
  </si>
  <si>
    <t>Training</t>
  </si>
  <si>
    <t>Social Mobilization</t>
  </si>
  <si>
    <t>Surveillance</t>
  </si>
  <si>
    <t>Cold Chain Maintenance</t>
  </si>
  <si>
    <t>Vaccine Distribution</t>
  </si>
  <si>
    <t>Program Management</t>
  </si>
  <si>
    <t>Number of Doses</t>
  </si>
  <si>
    <t>Infant Population</t>
  </si>
  <si>
    <t>Population under 5</t>
  </si>
  <si>
    <t>Number of DPT Doses (Third)</t>
  </si>
  <si>
    <t>Number of DPT Doses (First)</t>
  </si>
  <si>
    <t>Population</t>
  </si>
  <si>
    <t>COSTS</t>
  </si>
  <si>
    <t>OUTCOMES</t>
  </si>
  <si>
    <t>Costs (USD)</t>
  </si>
  <si>
    <t>exchange rate</t>
  </si>
  <si>
    <t>District</t>
  </si>
  <si>
    <t>Province</t>
  </si>
  <si>
    <t>Weight</t>
  </si>
  <si>
    <t>Facility Total Costs (UGX)</t>
  </si>
  <si>
    <t>Facility Total Costs (USD)</t>
  </si>
  <si>
    <t>Facility Total Cost (USD)</t>
  </si>
  <si>
    <t>Weighted Facility Total Cost (USD)</t>
  </si>
  <si>
    <t>Average Total Cost</t>
  </si>
  <si>
    <t>Average Cost/Facility</t>
  </si>
  <si>
    <t>Total Facility Cost (incl. vaccines)</t>
  </si>
  <si>
    <t>Table E-1 : Total Routine Immunization Costs in Uganda</t>
  </si>
  <si>
    <t>Total Immunization costs in Uganda</t>
  </si>
  <si>
    <t>Table E-2: Unit Costs of Routine Immunization in Uganda (USD)</t>
  </si>
  <si>
    <t>Table F-1</t>
  </si>
  <si>
    <t>Table F-2</t>
  </si>
  <si>
    <t>Analyzing the Relationship Between Unit Costs and Output</t>
  </si>
  <si>
    <t>Total DTP3 children</t>
  </si>
  <si>
    <t>Cost totals</t>
  </si>
  <si>
    <t>Cold Chain Energy &amp; Maintenance</t>
  </si>
  <si>
    <t>Vaccine, Vaccine Supply and Distribution</t>
  </si>
  <si>
    <t>Routine Facility-Based Service (including Training)</t>
  </si>
  <si>
    <t>R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</si>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</sst>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2"/>
      <name val="Calibri"/>
      <family val="2"/>
    </font>
    <font>
      <b/>
      <sz val="12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 style="thick">
        <color rgb="FFC00000"/>
      </right>
      <top/>
      <bottom/>
      <diagonal/>
    </border>
    <border>
      <left style="thick">
        <color rgb="FFC00000"/>
      </left>
      <right style="thick">
        <color rgb="FFC00000"/>
      </right>
      <top/>
      <bottom style="thick">
        <color rgb="FFC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ont="1"/>
    <xf numFmtId="0" fontId="16" fillId="0" borderId="0" xfId="0" applyFont="1"/>
    <xf numFmtId="0" fontId="0" fillId="0" borderId="0" xfId="0"/>
    <xf numFmtId="0" fontId="0" fillId="0" borderId="0" xfId="0"/>
    <xf numFmtId="0" fontId="13" fillId="33" borderId="0" xfId="0" applyFont="1" applyFill="1"/>
    <xf numFmtId="0" fontId="16" fillId="0" borderId="10" xfId="0" applyFont="1" applyBorder="1"/>
    <xf numFmtId="43" fontId="0" fillId="0" borderId="0" xfId="42" quotePrefix="1" applyFont="1"/>
    <xf numFmtId="43" fontId="0" fillId="0" borderId="0" xfId="42" applyFont="1"/>
    <xf numFmtId="43" fontId="16" fillId="0" borderId="0" xfId="42" applyFont="1"/>
    <xf numFmtId="43" fontId="16" fillId="0" borderId="10" xfId="42" applyFont="1" applyBorder="1"/>
    <xf numFmtId="43" fontId="0" fillId="0" borderId="10" xfId="42" applyFont="1" applyBorder="1"/>
    <xf numFmtId="2" fontId="0" fillId="0" borderId="0" xfId="0" applyNumberFormat="1"/>
    <xf numFmtId="2" fontId="16" fillId="0" borderId="0" xfId="0" applyNumberFormat="1" applyFont="1"/>
    <xf numFmtId="43" fontId="0" fillId="0" borderId="0" xfId="0" applyNumberFormat="1"/>
    <xf numFmtId="0" fontId="16" fillId="0" borderId="0" xfId="0" applyFont="1" applyAlignment="1">
      <alignment horizontal="center" vertical="center"/>
    </xf>
    <xf numFmtId="43" fontId="1" fillId="0" borderId="0" xfId="42" applyFont="1"/>
    <xf numFmtId="1" fontId="1" fillId="0" borderId="0" xfId="42" applyNumberFormat="1" applyFont="1"/>
    <xf numFmtId="0" fontId="16" fillId="0" borderId="12" xfId="0" applyFont="1" applyBorder="1"/>
    <xf numFmtId="0" fontId="0" fillId="0" borderId="11" xfId="0" applyFont="1" applyBorder="1"/>
    <xf numFmtId="0" fontId="16" fillId="0" borderId="13" xfId="0" applyFont="1" applyBorder="1"/>
    <xf numFmtId="43" fontId="0" fillId="0" borderId="11" xfId="42" applyFont="1" applyBorder="1"/>
    <xf numFmtId="43" fontId="16" fillId="0" borderId="12" xfId="42" applyFont="1" applyBorder="1"/>
    <xf numFmtId="9" fontId="1" fillId="0" borderId="0" xfId="43" applyFont="1"/>
    <xf numFmtId="9" fontId="0" fillId="0" borderId="11" xfId="43" applyFont="1" applyBorder="1"/>
    <xf numFmtId="9" fontId="0" fillId="0" borderId="0" xfId="43" applyFont="1"/>
    <xf numFmtId="9" fontId="16" fillId="0" borderId="12" xfId="43" applyFont="1" applyBorder="1"/>
    <xf numFmtId="0" fontId="0" fillId="0" borderId="14" xfId="0" applyFont="1" applyBorder="1"/>
    <xf numFmtId="3" fontId="0" fillId="0" borderId="14" xfId="0" applyNumberFormat="1" applyBorder="1"/>
    <xf numFmtId="0" fontId="0" fillId="0" borderId="0" xfId="0" applyBorder="1"/>
    <xf numFmtId="164" fontId="0" fillId="0" borderId="0" xfId="42" applyNumberFormat="1" applyFont="1" applyBorder="1"/>
    <xf numFmtId="0" fontId="0" fillId="0" borderId="15" xfId="0" applyBorder="1"/>
    <xf numFmtId="164" fontId="0" fillId="0" borderId="15" xfId="42" applyNumberFormat="1" applyFont="1" applyBorder="1"/>
    <xf numFmtId="0" fontId="16" fillId="0" borderId="14" xfId="0" applyFont="1" applyBorder="1"/>
    <xf numFmtId="43" fontId="0" fillId="0" borderId="14" xfId="0" applyNumberFormat="1" applyFont="1" applyBorder="1"/>
    <xf numFmtId="0" fontId="16" fillId="0" borderId="0" xfId="0" applyFont="1" applyBorder="1"/>
    <xf numFmtId="43" fontId="0" fillId="0" borderId="0" xfId="0" applyNumberFormat="1" applyFont="1" applyBorder="1"/>
    <xf numFmtId="0" fontId="16" fillId="0" borderId="15" xfId="0" applyFont="1" applyBorder="1"/>
    <xf numFmtId="43" fontId="0" fillId="0" borderId="15" xfId="0" applyNumberFormat="1" applyFont="1" applyBorder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3" fillId="34" borderId="0" xfId="0" applyFont="1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/>
    <xf numFmtId="0" fontId="16" fillId="0" borderId="0" xfId="0" applyFont="1" applyAlignment="1">
      <alignment horizontal="center"/>
    </xf>
    <xf numFmtId="0" fontId="16" fillId="0" borderId="13" xfId="0" applyFont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Doses vs. Cost per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F Answers'!$A$8</c:f>
              <c:strCache>
                <c:ptCount val="1"/>
                <c:pt idx="0">
                  <c:v> Cost per Dose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ACDE048-BC7C-4EA0-929B-C675AC8803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C89-4150-ABCE-F8AD02610A3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30A22C-9CCA-48BA-BEBE-78887DE2F5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C89-4150-ABCE-F8AD02610A3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226CD1F-E528-4F7B-B596-087A6CD7EB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C89-4150-ABCE-F8AD02610A3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1BC7CED-2D62-480D-8848-928F8AD93F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C89-4150-ABCE-F8AD02610A3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032CC1A-08C4-4B62-9B61-93C7BC5120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C89-4150-ABCE-F8AD02610A3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7944B98-B4C0-4E99-A297-F0AAAA26D6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C89-4150-ABCE-F8AD02610A3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9DBAFD0-C41F-456D-B819-F08B702EDF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C89-4150-ABCE-F8AD02610A3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44CA0CC-797B-470E-AC7A-FDA2B0C1D1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C89-4150-ABCE-F8AD02610A3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16E9F15-FA96-41B1-B348-11BDF970D3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C89-4150-ABCE-F8AD02610A3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FA0A5EE-180F-4DB5-B8CA-F893DCF198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C89-4150-ABCE-F8AD02610A3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4B8D8B2-716F-47A7-9DEC-8F912CEE25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C89-4150-ABCE-F8AD02610A3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2957DAA-7581-4748-A69F-AF7164DC75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C89-4150-ABCE-F8AD02610A3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DE0CA1F-CCDC-4CCA-B450-A4FC7DFD9F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C89-4150-ABCE-F8AD02610A3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BDF5163-9AA9-45B2-9B80-B12D1725DA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C89-4150-ABCE-F8AD02610A3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4F7FC2B-4A62-4D23-8523-54F76CD398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C89-4150-ABCE-F8AD02610A3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810E5CE-D7A8-4DC6-9EE5-10366C6A90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C89-4150-ABCE-F8AD02610A3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802C972-B5C1-4EF0-ACFF-FBE4263453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C89-4150-ABCE-F8AD02610A3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3C801C7-E20C-47C4-BE02-75C07834D3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C89-4150-ABCE-F8AD02610A3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C1B997E-DCB1-4CAA-A33E-A5690EF28C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C89-4150-ABCE-F8AD02610A3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CA46E2E-C544-4694-87A9-4B822A78ED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C89-4150-ABCE-F8AD02610A3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92565DE-1549-453F-A501-D4D152B385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C89-4150-ABCE-F8AD02610A3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419DA63A-DB85-4BA9-AD72-698D466B6E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C89-4150-ABCE-F8AD02610A3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8B05FF8-4359-414D-AE06-17D68629DE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C89-4150-ABCE-F8AD02610A3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77BF824-0D40-44C9-8B7C-2C90F2FF5B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C89-4150-ABCE-F8AD02610A3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9BF5DDCE-C248-4013-B501-9F3FCA0234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C89-4150-ABCE-F8AD02610A3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3DB91AA-FEA8-4A81-8520-3F0C9CB878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C89-4150-ABCE-F8AD02610A3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ED4D7D9-C50D-41AF-AE8D-B2FEC683F7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C89-4150-ABCE-F8AD02610A3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E9D4CE3D-A0B1-4D62-9214-2BBC49D38E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C89-4150-ABCE-F8AD02610A3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74959F35-9973-4D63-9A30-49FC69D81D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7C89-4150-ABCE-F8AD02610A3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C1B65EA-7382-4EEE-8DA0-A5C47F9A31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7C89-4150-ABCE-F8AD02610A3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8C66613-62E6-4495-9B3B-71B0AF54D8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C89-4150-ABCE-F8AD02610A3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131F6945-E8AB-4681-904A-6A93E3E6C9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7C89-4150-ABCE-F8AD02610A3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B191DFC2-8C44-4155-87CF-7DE8FF0BB9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7C89-4150-ABCE-F8AD02610A3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3D4AC66-0752-48B0-A39C-A87E6C8A45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7C89-4150-ABCE-F8AD02610A3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E0E06113-DB3F-42B6-9D1F-746E72144B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C89-4150-ABCE-F8AD02610A3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80C5BF0-5361-45B7-80DF-104361A20A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7C89-4150-ABCE-F8AD02610A3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2EFF43C-CDD4-4F55-9539-B78E95826E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7C89-4150-ABCE-F8AD02610A3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1C3767BD-B54F-420C-A355-924C154F7A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7C89-4150-ABCE-F8AD02610A3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B5AD47A7-3CBD-4E18-B744-E6C5FA0242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C89-4150-ABCE-F8AD02610A3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E300810-9697-44AD-BEA4-C6C2A804E8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7C89-4150-ABCE-F8AD02610A3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79CDED4A-5406-4F9E-9F43-6EB4373EF2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7C89-4150-ABCE-F8AD02610A3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A9C81F15-5635-4591-A9D4-EB575A7817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7C89-4150-ABCE-F8AD02610A3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43DB904B-77D0-46B1-90D8-F91D461C83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7C89-4150-ABCE-F8AD02610A3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4C25DE9-75D3-45AE-9E06-B3F2612CFB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7C89-4150-ABCE-F8AD02610A3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CD8A524-CC7E-4409-84EB-B8772F3EC9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7C89-4150-ABCE-F8AD02610A3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FADFD3A-1927-4661-AF8E-96813929B8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7C89-4150-ABCE-F8AD02610A3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FCB4518F-1031-4523-8331-D71ED47E24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7C89-4150-ABCE-F8AD02610A33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6EA9D041-461A-4CE7-9FD5-C82EA0E391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7C89-4150-ABCE-F8AD02610A33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2D5E6E8C-7B13-4BE5-9B48-C76E079B4A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7C89-4150-ABCE-F8AD02610A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2225" cap="rnd">
                <a:solidFill>
                  <a:srgbClr val="C00000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'Sheet F Answers'!$B$7:$AX$7</c:f>
              <c:numCache>
                <c:formatCode>_(* #,##0.00_);_(* \(#,##0.00\);_(* "-"??_);_(@_)</c:formatCode>
                <c:ptCount val="49"/>
                <c:pt idx="0">
                  <c:v>8316.3799999999992</c:v>
                </c:pt>
                <c:pt idx="1">
                  <c:v>3620</c:v>
                </c:pt>
                <c:pt idx="2">
                  <c:v>396.91</c:v>
                </c:pt>
                <c:pt idx="3">
                  <c:v>1320</c:v>
                </c:pt>
                <c:pt idx="4">
                  <c:v>3232</c:v>
                </c:pt>
                <c:pt idx="5">
                  <c:v>21422</c:v>
                </c:pt>
                <c:pt idx="6">
                  <c:v>922.45</c:v>
                </c:pt>
                <c:pt idx="7">
                  <c:v>3845.81</c:v>
                </c:pt>
                <c:pt idx="8">
                  <c:v>4123</c:v>
                </c:pt>
                <c:pt idx="9">
                  <c:v>1142</c:v>
                </c:pt>
                <c:pt idx="10">
                  <c:v>1343</c:v>
                </c:pt>
                <c:pt idx="11">
                  <c:v>481</c:v>
                </c:pt>
                <c:pt idx="12">
                  <c:v>5326</c:v>
                </c:pt>
                <c:pt idx="13">
                  <c:v>3262</c:v>
                </c:pt>
                <c:pt idx="14">
                  <c:v>9241</c:v>
                </c:pt>
                <c:pt idx="15">
                  <c:v>1986</c:v>
                </c:pt>
                <c:pt idx="16">
                  <c:v>3802</c:v>
                </c:pt>
                <c:pt idx="17">
                  <c:v>3741</c:v>
                </c:pt>
                <c:pt idx="18">
                  <c:v>6093</c:v>
                </c:pt>
                <c:pt idx="19">
                  <c:v>1767</c:v>
                </c:pt>
                <c:pt idx="20">
                  <c:v>4889</c:v>
                </c:pt>
                <c:pt idx="21">
                  <c:v>1297</c:v>
                </c:pt>
                <c:pt idx="22">
                  <c:v>4461</c:v>
                </c:pt>
                <c:pt idx="23">
                  <c:v>1372.6</c:v>
                </c:pt>
                <c:pt idx="24">
                  <c:v>53422</c:v>
                </c:pt>
                <c:pt idx="25">
                  <c:v>14903.4</c:v>
                </c:pt>
                <c:pt idx="26">
                  <c:v>6822</c:v>
                </c:pt>
                <c:pt idx="27">
                  <c:v>6270</c:v>
                </c:pt>
                <c:pt idx="28">
                  <c:v>1158.0899999999999</c:v>
                </c:pt>
                <c:pt idx="29">
                  <c:v>1631</c:v>
                </c:pt>
                <c:pt idx="30">
                  <c:v>4006</c:v>
                </c:pt>
                <c:pt idx="31">
                  <c:v>409</c:v>
                </c:pt>
                <c:pt idx="32">
                  <c:v>4402.67</c:v>
                </c:pt>
                <c:pt idx="33">
                  <c:v>12603</c:v>
                </c:pt>
                <c:pt idx="34">
                  <c:v>2380.09</c:v>
                </c:pt>
                <c:pt idx="35">
                  <c:v>3514.73</c:v>
                </c:pt>
                <c:pt idx="36">
                  <c:v>1517</c:v>
                </c:pt>
                <c:pt idx="37">
                  <c:v>6151.6</c:v>
                </c:pt>
                <c:pt idx="38">
                  <c:v>986.67</c:v>
                </c:pt>
                <c:pt idx="39">
                  <c:v>5980</c:v>
                </c:pt>
                <c:pt idx="40">
                  <c:v>5681</c:v>
                </c:pt>
                <c:pt idx="41">
                  <c:v>642</c:v>
                </c:pt>
                <c:pt idx="42">
                  <c:v>1563</c:v>
                </c:pt>
                <c:pt idx="43">
                  <c:v>5824.75</c:v>
                </c:pt>
                <c:pt idx="44">
                  <c:v>68920</c:v>
                </c:pt>
                <c:pt idx="45">
                  <c:v>134</c:v>
                </c:pt>
                <c:pt idx="46">
                  <c:v>3937</c:v>
                </c:pt>
                <c:pt idx="47">
                  <c:v>6365</c:v>
                </c:pt>
                <c:pt idx="48">
                  <c:v>4862</c:v>
                </c:pt>
              </c:numCache>
            </c:numRef>
          </c:xVal>
          <c:yVal>
            <c:numRef>
              <c:f>'Sheet F Answers'!$B$8:$AX$8</c:f>
              <c:numCache>
                <c:formatCode>_(* #,##0.00_);_(* \(#,##0.00\);_(* "-"??_);_(@_)</c:formatCode>
                <c:ptCount val="49"/>
                <c:pt idx="0">
                  <c:v>4.0916799641190043</c:v>
                </c:pt>
                <c:pt idx="1">
                  <c:v>3.7529335856353598</c:v>
                </c:pt>
                <c:pt idx="2">
                  <c:v>7.9819051754805868</c:v>
                </c:pt>
                <c:pt idx="3">
                  <c:v>4.59074923939394</c:v>
                </c:pt>
                <c:pt idx="4">
                  <c:v>2.793649530940594</c:v>
                </c:pt>
                <c:pt idx="5">
                  <c:v>3.0586716478386706</c:v>
                </c:pt>
                <c:pt idx="6">
                  <c:v>3.8567982507452983</c:v>
                </c:pt>
                <c:pt idx="7">
                  <c:v>1.9782442762382959</c:v>
                </c:pt>
                <c:pt idx="8">
                  <c:v>2.9234585680329861</c:v>
                </c:pt>
                <c:pt idx="9">
                  <c:v>3.3983603775831877</c:v>
                </c:pt>
                <c:pt idx="10">
                  <c:v>2.6709925429635146</c:v>
                </c:pt>
                <c:pt idx="11">
                  <c:v>3.6402905920997921</c:v>
                </c:pt>
                <c:pt idx="12">
                  <c:v>6.3213566218550508</c:v>
                </c:pt>
                <c:pt idx="13">
                  <c:v>2.3625216958920907</c:v>
                </c:pt>
                <c:pt idx="14">
                  <c:v>2.914081752191322</c:v>
                </c:pt>
                <c:pt idx="15">
                  <c:v>3.7329877421953679</c:v>
                </c:pt>
                <c:pt idx="16">
                  <c:v>2.1363018432403997</c:v>
                </c:pt>
                <c:pt idx="17">
                  <c:v>2.0887455204490779</c:v>
                </c:pt>
                <c:pt idx="18">
                  <c:v>2.8168907933694403</c:v>
                </c:pt>
                <c:pt idx="19">
                  <c:v>2.6388844776457274</c:v>
                </c:pt>
                <c:pt idx="20">
                  <c:v>3.5734631065657596</c:v>
                </c:pt>
                <c:pt idx="21">
                  <c:v>2.8581463321511182</c:v>
                </c:pt>
                <c:pt idx="22">
                  <c:v>1.5952084716431294</c:v>
                </c:pt>
                <c:pt idx="23">
                  <c:v>3.3813158793530529</c:v>
                </c:pt>
                <c:pt idx="24">
                  <c:v>1.400760519636105</c:v>
                </c:pt>
                <c:pt idx="25">
                  <c:v>1.1361205252492721</c:v>
                </c:pt>
                <c:pt idx="26">
                  <c:v>3.493337844620346</c:v>
                </c:pt>
                <c:pt idx="27">
                  <c:v>1.9990357403508772</c:v>
                </c:pt>
                <c:pt idx="28">
                  <c:v>6.1655876037268271</c:v>
                </c:pt>
                <c:pt idx="29">
                  <c:v>3.0248450177805029</c:v>
                </c:pt>
                <c:pt idx="30">
                  <c:v>5.6924935786320514</c:v>
                </c:pt>
                <c:pt idx="31">
                  <c:v>4.2963101858190713</c:v>
                </c:pt>
                <c:pt idx="32">
                  <c:v>2.0784113540192659</c:v>
                </c:pt>
                <c:pt idx="33">
                  <c:v>2.0715477527572803</c:v>
                </c:pt>
                <c:pt idx="34">
                  <c:v>3.405453296303921</c:v>
                </c:pt>
                <c:pt idx="35">
                  <c:v>2.0602110682755153</c:v>
                </c:pt>
                <c:pt idx="36">
                  <c:v>5.1485574634146341</c:v>
                </c:pt>
                <c:pt idx="37">
                  <c:v>3.9339592788867939</c:v>
                </c:pt>
                <c:pt idx="38">
                  <c:v>4.1902076195688531</c:v>
                </c:pt>
                <c:pt idx="39">
                  <c:v>2.2182993070234116</c:v>
                </c:pt>
                <c:pt idx="40">
                  <c:v>2.9440668931526135</c:v>
                </c:pt>
                <c:pt idx="41">
                  <c:v>3.0592941563862932</c:v>
                </c:pt>
                <c:pt idx="42">
                  <c:v>5.2217932872680741</c:v>
                </c:pt>
                <c:pt idx="43">
                  <c:v>2.6529172060603461</c:v>
                </c:pt>
                <c:pt idx="44">
                  <c:v>1.4940201845618108</c:v>
                </c:pt>
                <c:pt idx="45">
                  <c:v>15.909947743283581</c:v>
                </c:pt>
                <c:pt idx="46">
                  <c:v>2.2281829118618237</c:v>
                </c:pt>
                <c:pt idx="47">
                  <c:v>2.959182025451689</c:v>
                </c:pt>
                <c:pt idx="48">
                  <c:v>3.4686185660222133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F Answers'!$B$3:$AX$3</c15:f>
                <c15:dlblRangeCache>
                  <c:ptCount val="49"/>
                  <c:pt idx="0">
                    <c:v>Adjumani Hospital-facility</c:v>
                  </c:pt>
                  <c:pt idx="1">
                    <c:v>Mungula HC IV-facility</c:v>
                  </c:pt>
                  <c:pt idx="2">
                    <c:v>Pachara Health Centre II-facility</c:v>
                  </c:pt>
                  <c:pt idx="3">
                    <c:v>Robidire Health Centre III-facility</c:v>
                  </c:pt>
                  <c:pt idx="4">
                    <c:v>Busabaga HC lll-facility</c:v>
                  </c:pt>
                  <c:pt idx="5">
                    <c:v>Kawolo Hospital-facility</c:v>
                  </c:pt>
                  <c:pt idx="6">
                    <c:v>Lugazi Muslim HCT-facility</c:v>
                  </c:pt>
                  <c:pt idx="7">
                    <c:v>Makindu HC lll-facility</c:v>
                  </c:pt>
                  <c:pt idx="8">
                    <c:v>Bushenyi HC lV-facility</c:v>
                  </c:pt>
                  <c:pt idx="9">
                    <c:v>Buyanja HC ll-facility</c:v>
                  </c:pt>
                  <c:pt idx="10">
                    <c:v>Nyarugoote HC ll-facility</c:v>
                  </c:pt>
                  <c:pt idx="11">
                    <c:v>Ryeishe HC ll-facility</c:v>
                  </c:pt>
                  <c:pt idx="12">
                    <c:v>Awach Health Centre IV-facility</c:v>
                  </c:pt>
                  <c:pt idx="13">
                    <c:v>Bar Dege HC III-facility</c:v>
                  </c:pt>
                  <c:pt idx="14">
                    <c:v>Lalogi Health Centre IV-facility</c:v>
                  </c:pt>
                  <c:pt idx="15">
                    <c:v>ST Mauritz Health Centre II-facility</c:v>
                  </c:pt>
                  <c:pt idx="16">
                    <c:v>Buhimba HC lll-facility</c:v>
                  </c:pt>
                  <c:pt idx="17">
                    <c:v>Butema HC lll-facility</c:v>
                  </c:pt>
                  <c:pt idx="18">
                    <c:v>Kikuube HC lV-facility</c:v>
                  </c:pt>
                  <c:pt idx="19">
                    <c:v>Kyakapeeya HC ll-facility</c:v>
                  </c:pt>
                  <c:pt idx="20">
                    <c:v>Busesach IV-facility</c:v>
                  </c:pt>
                  <c:pt idx="21">
                    <c:v>Buzaaya HC II-facility</c:v>
                  </c:pt>
                  <c:pt idx="22">
                    <c:v>Iganga Prisons HC II-facility</c:v>
                  </c:pt>
                  <c:pt idx="23">
                    <c:v>Nawansinge HC II-facility</c:v>
                  </c:pt>
                  <c:pt idx="24">
                    <c:v>Kiswa HC III-facility</c:v>
                  </c:pt>
                  <c:pt idx="25">
                    <c:v>Komamboga HC III-facility</c:v>
                  </c:pt>
                  <c:pt idx="26">
                    <c:v>Mbuya Reach Out-facility</c:v>
                  </c:pt>
                  <c:pt idx="27">
                    <c:v>St.Stephen's Dispensary Luzira HC III-facili</c:v>
                  </c:pt>
                  <c:pt idx="28">
                    <c:v>Katete HC III-facility</c:v>
                  </c:pt>
                  <c:pt idx="29">
                    <c:v>Kibimbiri HC III-facility</c:v>
                  </c:pt>
                  <c:pt idx="30">
                    <c:v>Kihihi HC IV-facility</c:v>
                  </c:pt>
                  <c:pt idx="31">
                    <c:v>Mishenyi HC II-facility</c:v>
                  </c:pt>
                  <c:pt idx="32">
                    <c:v>Anyagatire HC II-facility</c:v>
                  </c:pt>
                  <c:pt idx="33">
                    <c:v>Ngetta HC III-facility</c:v>
                  </c:pt>
                  <c:pt idx="34">
                    <c:v>Ober HC III-facility</c:v>
                  </c:pt>
                  <c:pt idx="35">
                    <c:v>Onywako HC II-facility</c:v>
                  </c:pt>
                  <c:pt idx="36">
                    <c:v>DMOS Clinic HCII-facility</c:v>
                  </c:pt>
                  <c:pt idx="37">
                    <c:v>Kidepo Rupa HCIII-facility</c:v>
                  </c:pt>
                  <c:pt idx="38">
                    <c:v>Kosiroi HCII-facility</c:v>
                  </c:pt>
                  <c:pt idx="39">
                    <c:v>Loputuk HCIII-facility</c:v>
                  </c:pt>
                  <c:pt idx="40">
                    <c:v>Nadunget HCIII-facility</c:v>
                  </c:pt>
                  <c:pt idx="41">
                    <c:v>Bbaale Gunda HC II-facility</c:v>
                  </c:pt>
                  <c:pt idx="42">
                    <c:v>Bikira Maria HC III-facility</c:v>
                  </c:pt>
                  <c:pt idx="43">
                    <c:v>Kakuuto HC IV-facility</c:v>
                  </c:pt>
                  <c:pt idx="44">
                    <c:v>Rakai Hospital-facility</c:v>
                  </c:pt>
                  <c:pt idx="45">
                    <c:v>Kidoko HC II-facility</c:v>
                  </c:pt>
                  <c:pt idx="46">
                    <c:v>Mifumi HC III-facility</c:v>
                  </c:pt>
                  <c:pt idx="47">
                    <c:v>Mulanda HC IV-facility</c:v>
                  </c:pt>
                  <c:pt idx="48">
                    <c:v>St Anthony Hospital-facility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876-45F1-AF23-B218FD057A9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95110416"/>
        <c:axId val="395110744"/>
      </c:scatterChart>
      <c:valAx>
        <c:axId val="395110416"/>
        <c:scaling>
          <c:orientation val="minMax"/>
          <c:min val="-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Doses Administered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10744"/>
        <c:crosses val="autoZero"/>
        <c:crossBetween val="midCat"/>
      </c:valAx>
      <c:valAx>
        <c:axId val="39511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 per Dose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1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DTP3 Children vs.</a:t>
            </a:r>
            <a:r>
              <a:rPr lang="en-US" baseline="0"/>
              <a:t> Cost per DTP3 Vaccinated Child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46C1E86-7C31-4930-A9CD-83D474DE9E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F2B-42C7-B734-BAC8277911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0041F05-4025-4AFD-B58D-58A8E29E5A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F2B-42C7-B734-BAC8277911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424947C-FBBE-42D9-820E-233C247E81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F2B-42C7-B734-BAC8277911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6DB8162-AFCA-4333-BACB-0093650B44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F2B-42C7-B734-BAC8277911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DF4AE3C-13CC-4C20-8EBB-8F2F4E26B0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F2B-42C7-B734-BAC8277911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5DFEFF2-0791-4E55-8732-1CE680D232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F2B-42C7-B734-BAC8277911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F771262-9318-47E0-8F18-F42300E546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F2B-42C7-B734-BAC8277911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17B93C5-A863-4C2C-BD50-FBB42CB94C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F2B-42C7-B734-BAC8277911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8DA4956-F492-4562-B025-D80F33887D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F2B-42C7-B734-BAC8277911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13B3C7A-B829-4C0D-8F5B-DEC70F93E2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F2B-42C7-B734-BAC8277911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4D7A789-6ADC-4DE0-91C3-4E9922C3A9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F2B-42C7-B734-BAC8277911B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B297301-D5CA-4424-8039-6E76B0EC57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F2B-42C7-B734-BAC8277911B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BC10A15-6514-453F-A29E-0FB5DC3127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F2B-42C7-B734-BAC8277911B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C4CF9B1-B99A-4355-8374-4AB529EF48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F2B-42C7-B734-BAC8277911B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8FE23C0-BB2B-4D15-86E5-BDE24E68BF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F2B-42C7-B734-BAC8277911B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3E11FE2-2D6B-4D24-AA4D-14A7FB9823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F2B-42C7-B734-BAC8277911B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E7A7658-F0E1-4597-AEFF-B3F3BBAF21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F2B-42C7-B734-BAC8277911B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8EC284E-4BB8-4DF5-B90A-77276880FE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F2B-42C7-B734-BAC8277911B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01A44AE-0192-44B6-8869-33E524EA0E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F2B-42C7-B734-BAC8277911B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D4DF728-9782-4A0D-A183-16EA0AAC99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F2B-42C7-B734-BAC8277911B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2E37F43-8588-4063-9150-0D27FE8230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F2B-42C7-B734-BAC8277911B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CAEC203-FC07-4230-858F-028B55394E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F2B-42C7-B734-BAC8277911B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1E10AFE8-97A8-4F99-9BF6-30D1CEFDB8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F2B-42C7-B734-BAC8277911B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0C9495C0-BD52-45C2-AD9D-966818AE04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F2B-42C7-B734-BAC8277911B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0E795E0-2CFC-465D-B204-10E8DDD790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F2B-42C7-B734-BAC8277911B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7611641-72D8-4C01-95C8-CFD12FE5BC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F2B-42C7-B734-BAC8277911B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CDB53C9C-B9D0-460E-926E-D93BBBC4ED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F2B-42C7-B734-BAC8277911B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4B252FC-6B03-4F1C-8B67-F054AF9C96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4F2B-42C7-B734-BAC8277911B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327B589-571A-4DF0-B3B3-9BD3A06C7E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4F2B-42C7-B734-BAC8277911B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EE37C24A-5618-4C52-875B-79E1447B62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4F2B-42C7-B734-BAC8277911B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AB231F5-7159-4598-B6EA-670BF8C0B2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F2B-42C7-B734-BAC8277911B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AAF0412-6D9C-465D-B380-C1AB8F9123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4F2B-42C7-B734-BAC8277911B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BF681543-B420-4A42-B2FA-A956425B3F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F2B-42C7-B734-BAC8277911B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B4E1C50-B6B1-4795-B3FC-E6108C1652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4F2B-42C7-B734-BAC8277911B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3E9A0385-7101-456E-BBB5-6D3E98B133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F2B-42C7-B734-BAC8277911B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764ED5F-7F3D-4327-9D44-65945D69EA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4F2B-42C7-B734-BAC8277911B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8D19FE2-64C5-4372-BF51-8C56AE3C4A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4F2B-42C7-B734-BAC8277911B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C2801FCC-28E6-438C-B2F8-1E8AF30BB8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F2B-42C7-B734-BAC8277911B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996AD012-52DF-41FE-B904-7E82672379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F2B-42C7-B734-BAC8277911B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B8C42C-3914-44AB-BBC7-FF6B8B9198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F2B-42C7-B734-BAC8277911B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6F1F7D7-9C19-45AC-8BFC-331F4B16B3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4F2B-42C7-B734-BAC8277911B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B726096D-6165-4584-BBAD-55018E222C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4F2B-42C7-B734-BAC8277911B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8C0A80E4-C514-4555-8152-D641FABED7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F2B-42C7-B734-BAC8277911B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896B7C90-283C-45D3-8FC8-F59C89BEFC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4F2B-42C7-B734-BAC8277911B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7AAFC0A-2725-4BF4-BE62-832E23E872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4F2B-42C7-B734-BAC8277911B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4AB0736-4EF9-4734-8B35-BBA0185F49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4F2B-42C7-B734-BAC8277911B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0AFEB32A-80B7-4A16-BE45-DB22AC4485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F2B-42C7-B734-BAC8277911B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77568CE-88E7-403B-A1F3-D8813D2A0A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4F2B-42C7-B734-BAC8277911B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2BC356EE-DAE9-4645-8B28-A6A5495715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4F2B-42C7-B734-BAC827791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2225" cap="rnd">
                <a:solidFill>
                  <a:srgbClr val="C00000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'Sheet F Answers'!$B$41:$AX$41</c:f>
              <c:numCache>
                <c:formatCode>_(* #,##0.00_);_(* \(#,##0.00\);_(* "-"??_);_(@_)</c:formatCode>
                <c:ptCount val="49"/>
                <c:pt idx="0">
                  <c:v>776</c:v>
                </c:pt>
                <c:pt idx="1">
                  <c:v>406</c:v>
                </c:pt>
                <c:pt idx="2">
                  <c:v>55</c:v>
                </c:pt>
                <c:pt idx="3">
                  <c:v>139</c:v>
                </c:pt>
                <c:pt idx="4">
                  <c:v>387</c:v>
                </c:pt>
                <c:pt idx="5">
                  <c:v>1809</c:v>
                </c:pt>
                <c:pt idx="6">
                  <c:v>70</c:v>
                </c:pt>
                <c:pt idx="7">
                  <c:v>398</c:v>
                </c:pt>
                <c:pt idx="8">
                  <c:v>457</c:v>
                </c:pt>
                <c:pt idx="9">
                  <c:v>140</c:v>
                </c:pt>
                <c:pt idx="10">
                  <c:v>161</c:v>
                </c:pt>
                <c:pt idx="11">
                  <c:v>49</c:v>
                </c:pt>
                <c:pt idx="12">
                  <c:v>624</c:v>
                </c:pt>
                <c:pt idx="13">
                  <c:v>381</c:v>
                </c:pt>
                <c:pt idx="14">
                  <c:v>746</c:v>
                </c:pt>
                <c:pt idx="15">
                  <c:v>122</c:v>
                </c:pt>
                <c:pt idx="16">
                  <c:v>449</c:v>
                </c:pt>
                <c:pt idx="17">
                  <c:v>415</c:v>
                </c:pt>
                <c:pt idx="18">
                  <c:v>326</c:v>
                </c:pt>
                <c:pt idx="19">
                  <c:v>96</c:v>
                </c:pt>
                <c:pt idx="20">
                  <c:v>477</c:v>
                </c:pt>
                <c:pt idx="21">
                  <c:v>143</c:v>
                </c:pt>
                <c:pt idx="22">
                  <c:v>488</c:v>
                </c:pt>
                <c:pt idx="23">
                  <c:v>163</c:v>
                </c:pt>
                <c:pt idx="24">
                  <c:v>5416</c:v>
                </c:pt>
                <c:pt idx="25">
                  <c:v>798</c:v>
                </c:pt>
                <c:pt idx="26">
                  <c:v>852</c:v>
                </c:pt>
                <c:pt idx="27">
                  <c:v>772</c:v>
                </c:pt>
                <c:pt idx="28">
                  <c:v>126</c:v>
                </c:pt>
                <c:pt idx="29">
                  <c:v>214</c:v>
                </c:pt>
                <c:pt idx="30">
                  <c:v>466</c:v>
                </c:pt>
                <c:pt idx="31">
                  <c:v>50</c:v>
                </c:pt>
                <c:pt idx="32">
                  <c:v>347</c:v>
                </c:pt>
                <c:pt idx="33">
                  <c:v>1411</c:v>
                </c:pt>
                <c:pt idx="34">
                  <c:v>252</c:v>
                </c:pt>
                <c:pt idx="35">
                  <c:v>278</c:v>
                </c:pt>
                <c:pt idx="36">
                  <c:v>220</c:v>
                </c:pt>
                <c:pt idx="37">
                  <c:v>582</c:v>
                </c:pt>
                <c:pt idx="38">
                  <c:v>75</c:v>
                </c:pt>
                <c:pt idx="39">
                  <c:v>706</c:v>
                </c:pt>
                <c:pt idx="40">
                  <c:v>629</c:v>
                </c:pt>
                <c:pt idx="41">
                  <c:v>65</c:v>
                </c:pt>
                <c:pt idx="42">
                  <c:v>149</c:v>
                </c:pt>
                <c:pt idx="43">
                  <c:v>489</c:v>
                </c:pt>
                <c:pt idx="44">
                  <c:v>8602</c:v>
                </c:pt>
                <c:pt idx="45">
                  <c:v>25</c:v>
                </c:pt>
                <c:pt idx="46">
                  <c:v>412</c:v>
                </c:pt>
                <c:pt idx="47">
                  <c:v>651</c:v>
                </c:pt>
                <c:pt idx="48">
                  <c:v>533</c:v>
                </c:pt>
              </c:numCache>
            </c:numRef>
          </c:xVal>
          <c:yVal>
            <c:numRef>
              <c:f>'Sheet F Answers'!$B$42:$AX$42</c:f>
              <c:numCache>
                <c:formatCode>_(* #,##0.00_);_(* \(#,##0.00\);_(* "-"??_);_(@_)</c:formatCode>
                <c:ptCount val="49"/>
                <c:pt idx="0">
                  <c:v>43.850470902061858</c:v>
                </c:pt>
                <c:pt idx="1">
                  <c:v>33.462117192118235</c:v>
                </c:pt>
                <c:pt idx="2">
                  <c:v>57.601781512727271</c:v>
                </c:pt>
                <c:pt idx="3">
                  <c:v>43.595604287769788</c:v>
                </c:pt>
                <c:pt idx="4">
                  <c:v>23.330943886304912</c:v>
                </c:pt>
                <c:pt idx="5">
                  <c:v>36.220488689883915</c:v>
                </c:pt>
                <c:pt idx="6">
                  <c:v>50.824336377142863</c:v>
                </c:pt>
                <c:pt idx="7">
                  <c:v>19.115456331658294</c:v>
                </c:pt>
                <c:pt idx="8">
                  <c:v>26.375097759299784</c:v>
                </c:pt>
                <c:pt idx="9">
                  <c:v>27.720911080000004</c:v>
                </c:pt>
                <c:pt idx="10">
                  <c:v>22.280391212422362</c:v>
                </c:pt>
                <c:pt idx="11">
                  <c:v>35.734281118367349</c:v>
                </c:pt>
                <c:pt idx="12">
                  <c:v>53.954399628205124</c:v>
                </c:pt>
                <c:pt idx="13">
                  <c:v>20.227154257217848</c:v>
                </c:pt>
                <c:pt idx="14">
                  <c:v>36.097894734584457</c:v>
                </c:pt>
                <c:pt idx="15">
                  <c:v>60.768144721311479</c:v>
                </c:pt>
                <c:pt idx="16">
                  <c:v>18.089575964365256</c:v>
                </c:pt>
                <c:pt idx="17">
                  <c:v>18.828908414457832</c:v>
                </c:pt>
                <c:pt idx="18">
                  <c:v>52.648207374233124</c:v>
                </c:pt>
                <c:pt idx="19">
                  <c:v>48.571967416666666</c:v>
                </c:pt>
                <c:pt idx="20">
                  <c:v>36.626123958071275</c:v>
                </c:pt>
                <c:pt idx="21">
                  <c:v>25.923187362237766</c:v>
                </c:pt>
                <c:pt idx="22">
                  <c:v>14.582428262295084</c:v>
                </c:pt>
                <c:pt idx="23">
                  <c:v>28.473583901840492</c:v>
                </c:pt>
                <c:pt idx="24">
                  <c:v>13.816733471196455</c:v>
                </c:pt>
                <c:pt idx="25">
                  <c:v>21.218118591478699</c:v>
                </c:pt>
                <c:pt idx="26">
                  <c:v>27.971303727699532</c:v>
                </c:pt>
                <c:pt idx="27">
                  <c:v>16.235691829015543</c:v>
                </c:pt>
                <c:pt idx="28">
                  <c:v>56.669090063492071</c:v>
                </c:pt>
                <c:pt idx="29">
                  <c:v>23.0538421682243</c:v>
                </c:pt>
                <c:pt idx="30">
                  <c:v>48.935899733905579</c:v>
                </c:pt>
                <c:pt idx="31">
                  <c:v>35.143817320000004</c:v>
                </c:pt>
                <c:pt idx="32">
                  <c:v>26.370487942363116</c:v>
                </c:pt>
                <c:pt idx="33">
                  <c:v>18.502988184266478</c:v>
                </c:pt>
                <c:pt idx="34">
                  <c:v>32.163830698412696</c:v>
                </c:pt>
                <c:pt idx="35">
                  <c:v>26.047070676258997</c:v>
                </c:pt>
                <c:pt idx="36">
                  <c:v>35.501643963636361</c:v>
                </c:pt>
                <c:pt idx="37">
                  <c:v>41.581003264604817</c:v>
                </c:pt>
                <c:pt idx="38">
                  <c:v>55.124695360000004</c:v>
                </c:pt>
                <c:pt idx="39">
                  <c:v>18.789560702549576</c:v>
                </c:pt>
                <c:pt idx="40">
                  <c:v>26.590213068362477</c:v>
                </c:pt>
                <c:pt idx="41">
                  <c:v>30.216413052307697</c:v>
                </c:pt>
                <c:pt idx="42">
                  <c:v>54.776261127516783</c:v>
                </c:pt>
                <c:pt idx="43">
                  <c:v>31.600367067484665</c:v>
                </c:pt>
                <c:pt idx="44">
                  <c:v>11.970224496628692</c:v>
                </c:pt>
                <c:pt idx="45">
                  <c:v>85.277319903999995</c:v>
                </c:pt>
                <c:pt idx="46">
                  <c:v>21.292126514563108</c:v>
                </c:pt>
                <c:pt idx="47">
                  <c:v>28.932709050691244</c:v>
                </c:pt>
                <c:pt idx="48">
                  <c:v>31.640569358348969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F Answers'!$B$3:$AX$3</c15:f>
                <c15:dlblRangeCache>
                  <c:ptCount val="49"/>
                  <c:pt idx="0">
                    <c:v>Adjumani Hospital-facility</c:v>
                  </c:pt>
                  <c:pt idx="1">
                    <c:v>Mungula HC IV-facility</c:v>
                  </c:pt>
                  <c:pt idx="2">
                    <c:v>Pachara Health Centre II-facility</c:v>
                  </c:pt>
                  <c:pt idx="3">
                    <c:v>Robidire Health Centre III-facility</c:v>
                  </c:pt>
                  <c:pt idx="4">
                    <c:v>Busabaga HC lll-facility</c:v>
                  </c:pt>
                  <c:pt idx="5">
                    <c:v>Kawolo Hospital-facility</c:v>
                  </c:pt>
                  <c:pt idx="6">
                    <c:v>Lugazi Muslim HCT-facility</c:v>
                  </c:pt>
                  <c:pt idx="7">
                    <c:v>Makindu HC lll-facility</c:v>
                  </c:pt>
                  <c:pt idx="8">
                    <c:v>Bushenyi HC lV-facility</c:v>
                  </c:pt>
                  <c:pt idx="9">
                    <c:v>Buyanja HC ll-facility</c:v>
                  </c:pt>
                  <c:pt idx="10">
                    <c:v>Nyarugoote HC ll-facility</c:v>
                  </c:pt>
                  <c:pt idx="11">
                    <c:v>Ryeishe HC ll-facility</c:v>
                  </c:pt>
                  <c:pt idx="12">
                    <c:v>Awach Health Centre IV-facility</c:v>
                  </c:pt>
                  <c:pt idx="13">
                    <c:v>Bar Dege HC III-facility</c:v>
                  </c:pt>
                  <c:pt idx="14">
                    <c:v>Lalogi Health Centre IV-facility</c:v>
                  </c:pt>
                  <c:pt idx="15">
                    <c:v>ST Mauritz Health Centre II-facility</c:v>
                  </c:pt>
                  <c:pt idx="16">
                    <c:v>Buhimba HC lll-facility</c:v>
                  </c:pt>
                  <c:pt idx="17">
                    <c:v>Butema HC lll-facility</c:v>
                  </c:pt>
                  <c:pt idx="18">
                    <c:v>Kikuube HC lV-facility</c:v>
                  </c:pt>
                  <c:pt idx="19">
                    <c:v>Kyakapeeya HC ll-facility</c:v>
                  </c:pt>
                  <c:pt idx="20">
                    <c:v>Busesach IV-facility</c:v>
                  </c:pt>
                  <c:pt idx="21">
                    <c:v>Buzaaya HC II-facility</c:v>
                  </c:pt>
                  <c:pt idx="22">
                    <c:v>Iganga Prisons HC II-facility</c:v>
                  </c:pt>
                  <c:pt idx="23">
                    <c:v>Nawansinge HC II-facility</c:v>
                  </c:pt>
                  <c:pt idx="24">
                    <c:v>Kiswa HC III-facility</c:v>
                  </c:pt>
                  <c:pt idx="25">
                    <c:v>Komamboga HC III-facility</c:v>
                  </c:pt>
                  <c:pt idx="26">
                    <c:v>Mbuya Reach Out-facility</c:v>
                  </c:pt>
                  <c:pt idx="27">
                    <c:v>St.Stephen's Dispensary Luzira HC III-facili</c:v>
                  </c:pt>
                  <c:pt idx="28">
                    <c:v>Katete HC III-facility</c:v>
                  </c:pt>
                  <c:pt idx="29">
                    <c:v>Kibimbiri HC III-facility</c:v>
                  </c:pt>
                  <c:pt idx="30">
                    <c:v>Kihihi HC IV-facility</c:v>
                  </c:pt>
                  <c:pt idx="31">
                    <c:v>Mishenyi HC II-facility</c:v>
                  </c:pt>
                  <c:pt idx="32">
                    <c:v>Anyagatire HC II-facility</c:v>
                  </c:pt>
                  <c:pt idx="33">
                    <c:v>Ngetta HC III-facility</c:v>
                  </c:pt>
                  <c:pt idx="34">
                    <c:v>Ober HC III-facility</c:v>
                  </c:pt>
                  <c:pt idx="35">
                    <c:v>Onywako HC II-facility</c:v>
                  </c:pt>
                  <c:pt idx="36">
                    <c:v>DMOS Clinic HCII-facility</c:v>
                  </c:pt>
                  <c:pt idx="37">
                    <c:v>Kidepo Rupa HCIII-facility</c:v>
                  </c:pt>
                  <c:pt idx="38">
                    <c:v>Kosiroi HCII-facility</c:v>
                  </c:pt>
                  <c:pt idx="39">
                    <c:v>Loputuk HCIII-facility</c:v>
                  </c:pt>
                  <c:pt idx="40">
                    <c:v>Nadunget HCIII-facility</c:v>
                  </c:pt>
                  <c:pt idx="41">
                    <c:v>Bbaale Gunda HC II-facility</c:v>
                  </c:pt>
                  <c:pt idx="42">
                    <c:v>Bikira Maria HC III-facility</c:v>
                  </c:pt>
                  <c:pt idx="43">
                    <c:v>Kakuuto HC IV-facility</c:v>
                  </c:pt>
                  <c:pt idx="44">
                    <c:v>Rakai Hospital-facility</c:v>
                  </c:pt>
                  <c:pt idx="45">
                    <c:v>Kidoko HC II-facility</c:v>
                  </c:pt>
                  <c:pt idx="46">
                    <c:v>Mifumi HC III-facility</c:v>
                  </c:pt>
                  <c:pt idx="47">
                    <c:v>Mulanda HC IV-facility</c:v>
                  </c:pt>
                  <c:pt idx="48">
                    <c:v>St Anthony Hospital-facility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03C-458F-B5D1-9A53A7048C0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95105496"/>
        <c:axId val="395105824"/>
      </c:scatterChart>
      <c:valAx>
        <c:axId val="395105496"/>
        <c:scaling>
          <c:orientation val="minMax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DTP3 Vaccinated Children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05824"/>
        <c:crosses val="autoZero"/>
        <c:crossBetween val="midCat"/>
      </c:valAx>
      <c:valAx>
        <c:axId val="3951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 per DTP3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0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Doses vs. Cost per Dose</a:t>
            </a:r>
          </a:p>
          <a:p>
            <a:pPr>
              <a:defRPr/>
            </a:pPr>
            <a:r>
              <a:rPr lang="en-US"/>
              <a:t>(A Closer Look)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F Answers'!$A$8</c:f>
              <c:strCache>
                <c:ptCount val="1"/>
                <c:pt idx="0">
                  <c:v> Cost per Dose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887DD8A-1862-41B3-AAF4-73CF35EC98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FFA-4E90-BB76-429F641EED9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6E9950D-E53A-41F7-9158-6B9F8DABA7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FFA-4E90-BB76-429F641EED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07E21E1-7651-4EDA-9165-C9BB439AAD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FFA-4E90-BB76-429F641EED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8C2212D-B65B-4AAC-B7A2-A358B15615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FFA-4E90-BB76-429F641EED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01AAD8D-765D-4880-912D-7A43DA9F64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FFA-4E90-BB76-429F641EED9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E3134B9-AB30-4487-AE8F-19185DDAAF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FFA-4E90-BB76-429F641EED9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E1B1085-ECD9-438D-BA87-4A7057EE38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FFA-4E90-BB76-429F641EED9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AECE175-D59F-403C-ABB3-AF2AFF5DB4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FFA-4E90-BB76-429F641EED9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35A41D8-0CF4-41D2-BF9C-CE5F1980E2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FFA-4E90-BB76-429F641EED9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D526E9E-9143-4616-B8CF-26EED335F7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FFA-4E90-BB76-429F641EED9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AB745B7-3814-4EF9-A523-2EF47F83B9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FFA-4E90-BB76-429F641EED9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918366B-1D68-40B6-94B0-8F64367D0E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FFA-4E90-BB76-429F641EED9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8575A62-EE77-41BD-A4F8-ABCCC8F37D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FFA-4E90-BB76-429F641EED9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927E261-9209-4905-9981-62A69F0DE0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FFA-4E90-BB76-429F641EED9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A51E09F-E20A-4B1C-A6D9-E2D0785C14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FFA-4E90-BB76-429F641EED9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F011C19-6B9B-4153-A731-AAF99581EA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FFA-4E90-BB76-429F641EED9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067380A-DEA2-48CE-9E89-D4C96463E4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FFA-4E90-BB76-429F641EED9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29DD5A9-38D1-4F6D-8ACF-DE2E9CC183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FFA-4E90-BB76-429F641EED9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8C7DB7C-5A89-413D-9BB7-831C420E77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FFA-4E90-BB76-429F641EED9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0A59BFA-BA1A-48A5-B26F-B68A1E4505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FFA-4E90-BB76-429F641EED9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FEDE5E2-4754-4E03-A682-66820002B3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FFA-4E90-BB76-429F641EED9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6CDA48D-1ADE-4003-9D8B-EB1DB38911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FFA-4E90-BB76-429F641EED9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85CC3DD-47ED-45B0-B2AB-313F0701DD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FFA-4E90-BB76-429F641EED9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FE15876-8F00-44FE-BC47-F6CFE00982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FFA-4E90-BB76-429F641EED9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3377CDD-1C31-44B3-B507-B485BC9B3B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FFA-4E90-BB76-429F641EED9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397D3F4-5833-40F6-B373-0E3FB536C3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4FFA-4E90-BB76-429F641EED9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BA8FAD87-8D5D-405F-B063-17295B5CAE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4FFA-4E90-BB76-429F641EED9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77FFD15-C311-456B-8761-6AC2B2CA94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4FFA-4E90-BB76-429F641EED9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8A8F6F6-5FD6-4B0C-9F55-08B24D0406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FFA-4E90-BB76-429F641EED9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0E9CE01-8BE4-428C-9F4A-21B671DB82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4FFA-4E90-BB76-429F641EED9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FAD5F0BB-CF37-4726-B166-7FFF176889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FFA-4E90-BB76-429F641EED9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B986BFD-1C2D-4AD1-90A2-A66A779685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4FFA-4E90-BB76-429F641EED9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EF1B4EE-B876-43EF-9A7A-0F7D8FBBE5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FFA-4E90-BB76-429F641EED9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6060E5C5-3CD1-421D-87D2-4420B076AB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4FFA-4E90-BB76-429F641EED9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C299BDF4-1F88-42B3-BFBC-57C26C4FE1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4FFA-4E90-BB76-429F641EED9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58F6E17-E491-478D-8C4F-D25E93041A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FFA-4E90-BB76-429F641EED9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D243785-87D0-4A3E-8172-4123C73A46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FFA-4E90-BB76-429F641EED9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BB2D19-804A-436A-ABF8-0EC3576186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FFA-4E90-BB76-429F641EED9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CBB80FFD-39CA-41AA-9EA1-DD81637B67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4FFA-4E90-BB76-429F641EED9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9426B9D-6167-4B78-A207-4D1C6D3D5E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4FFA-4E90-BB76-429F641EED9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916C0237-A526-4234-BCFE-B14851F501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FFA-4E90-BB76-429F641EED9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AB02FCB0-CFCA-470C-82EE-4F8B18F028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4FFA-4E90-BB76-429F641EED9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1B3DAED8-A993-4C78-ACCE-EBBB3CB197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4FFA-4E90-BB76-429F641EED9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671AFFEB-95A9-4DE2-8CB7-4A7A0D028B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4FFA-4E90-BB76-429F641EED9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59187A1C-F81B-479D-B3D3-1818C89019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FFA-4E90-BB76-429F641EED9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D3F3CE2C-03F9-4942-B395-8B0C10BBB1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4FFA-4E90-BB76-429F641EED9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3180DED-4648-4A04-AC5F-48FE17027B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4FFA-4E90-BB76-429F641EED9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675035A6-4F81-46D9-8801-C1CFD9B311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4FFA-4E90-BB76-429F641EED9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C00AE2A-A4A6-4266-8095-6ABC3BB5D2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4FFA-4E90-BB76-429F641EED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2225" cap="rnd">
                <a:solidFill>
                  <a:srgbClr val="C00000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'Sheet F Answers'!$B$7:$AX$7</c:f>
              <c:numCache>
                <c:formatCode>_(* #,##0.00_);_(* \(#,##0.00\);_(* "-"??_);_(@_)</c:formatCode>
                <c:ptCount val="49"/>
                <c:pt idx="0">
                  <c:v>8316.3799999999992</c:v>
                </c:pt>
                <c:pt idx="1">
                  <c:v>3620</c:v>
                </c:pt>
                <c:pt idx="2">
                  <c:v>396.91</c:v>
                </c:pt>
                <c:pt idx="3">
                  <c:v>1320</c:v>
                </c:pt>
                <c:pt idx="4">
                  <c:v>3232</c:v>
                </c:pt>
                <c:pt idx="5">
                  <c:v>21422</c:v>
                </c:pt>
                <c:pt idx="6">
                  <c:v>922.45</c:v>
                </c:pt>
                <c:pt idx="7">
                  <c:v>3845.81</c:v>
                </c:pt>
                <c:pt idx="8">
                  <c:v>4123</c:v>
                </c:pt>
                <c:pt idx="9">
                  <c:v>1142</c:v>
                </c:pt>
                <c:pt idx="10">
                  <c:v>1343</c:v>
                </c:pt>
                <c:pt idx="11">
                  <c:v>481</c:v>
                </c:pt>
                <c:pt idx="12">
                  <c:v>5326</c:v>
                </c:pt>
                <c:pt idx="13">
                  <c:v>3262</c:v>
                </c:pt>
                <c:pt idx="14">
                  <c:v>9241</c:v>
                </c:pt>
                <c:pt idx="15">
                  <c:v>1986</c:v>
                </c:pt>
                <c:pt idx="16">
                  <c:v>3802</c:v>
                </c:pt>
                <c:pt idx="17">
                  <c:v>3741</c:v>
                </c:pt>
                <c:pt idx="18">
                  <c:v>6093</c:v>
                </c:pt>
                <c:pt idx="19">
                  <c:v>1767</c:v>
                </c:pt>
                <c:pt idx="20">
                  <c:v>4889</c:v>
                </c:pt>
                <c:pt idx="21">
                  <c:v>1297</c:v>
                </c:pt>
                <c:pt idx="22">
                  <c:v>4461</c:v>
                </c:pt>
                <c:pt idx="23">
                  <c:v>1372.6</c:v>
                </c:pt>
                <c:pt idx="24">
                  <c:v>53422</c:v>
                </c:pt>
                <c:pt idx="25">
                  <c:v>14903.4</c:v>
                </c:pt>
                <c:pt idx="26">
                  <c:v>6822</c:v>
                </c:pt>
                <c:pt idx="27">
                  <c:v>6270</c:v>
                </c:pt>
                <c:pt idx="28">
                  <c:v>1158.0899999999999</c:v>
                </c:pt>
                <c:pt idx="29">
                  <c:v>1631</c:v>
                </c:pt>
                <c:pt idx="30">
                  <c:v>4006</c:v>
                </c:pt>
                <c:pt idx="31">
                  <c:v>409</c:v>
                </c:pt>
                <c:pt idx="32">
                  <c:v>4402.67</c:v>
                </c:pt>
                <c:pt idx="33">
                  <c:v>12603</c:v>
                </c:pt>
                <c:pt idx="34">
                  <c:v>2380.09</c:v>
                </c:pt>
                <c:pt idx="35">
                  <c:v>3514.73</c:v>
                </c:pt>
                <c:pt idx="36">
                  <c:v>1517</c:v>
                </c:pt>
                <c:pt idx="37">
                  <c:v>6151.6</c:v>
                </c:pt>
                <c:pt idx="38">
                  <c:v>986.67</c:v>
                </c:pt>
                <c:pt idx="39">
                  <c:v>5980</c:v>
                </c:pt>
                <c:pt idx="40">
                  <c:v>5681</c:v>
                </c:pt>
                <c:pt idx="41">
                  <c:v>642</c:v>
                </c:pt>
                <c:pt idx="42">
                  <c:v>1563</c:v>
                </c:pt>
                <c:pt idx="43">
                  <c:v>5824.75</c:v>
                </c:pt>
                <c:pt idx="44">
                  <c:v>68920</c:v>
                </c:pt>
                <c:pt idx="45">
                  <c:v>134</c:v>
                </c:pt>
                <c:pt idx="46">
                  <c:v>3937</c:v>
                </c:pt>
                <c:pt idx="47">
                  <c:v>6365</c:v>
                </c:pt>
                <c:pt idx="48">
                  <c:v>4862</c:v>
                </c:pt>
              </c:numCache>
            </c:numRef>
          </c:xVal>
          <c:yVal>
            <c:numRef>
              <c:f>'Sheet F Answers'!$B$8:$AX$8</c:f>
              <c:numCache>
                <c:formatCode>_(* #,##0.00_);_(* \(#,##0.00\);_(* "-"??_);_(@_)</c:formatCode>
                <c:ptCount val="49"/>
                <c:pt idx="0">
                  <c:v>4.0916799641190043</c:v>
                </c:pt>
                <c:pt idx="1">
                  <c:v>3.7529335856353598</c:v>
                </c:pt>
                <c:pt idx="2">
                  <c:v>7.9819051754805868</c:v>
                </c:pt>
                <c:pt idx="3">
                  <c:v>4.59074923939394</c:v>
                </c:pt>
                <c:pt idx="4">
                  <c:v>2.793649530940594</c:v>
                </c:pt>
                <c:pt idx="5">
                  <c:v>3.0586716478386706</c:v>
                </c:pt>
                <c:pt idx="6">
                  <c:v>3.8567982507452983</c:v>
                </c:pt>
                <c:pt idx="7">
                  <c:v>1.9782442762382959</c:v>
                </c:pt>
                <c:pt idx="8">
                  <c:v>2.9234585680329861</c:v>
                </c:pt>
                <c:pt idx="9">
                  <c:v>3.3983603775831877</c:v>
                </c:pt>
                <c:pt idx="10">
                  <c:v>2.6709925429635146</c:v>
                </c:pt>
                <c:pt idx="11">
                  <c:v>3.6402905920997921</c:v>
                </c:pt>
                <c:pt idx="12">
                  <c:v>6.3213566218550508</c:v>
                </c:pt>
                <c:pt idx="13">
                  <c:v>2.3625216958920907</c:v>
                </c:pt>
                <c:pt idx="14">
                  <c:v>2.914081752191322</c:v>
                </c:pt>
                <c:pt idx="15">
                  <c:v>3.7329877421953679</c:v>
                </c:pt>
                <c:pt idx="16">
                  <c:v>2.1363018432403997</c:v>
                </c:pt>
                <c:pt idx="17">
                  <c:v>2.0887455204490779</c:v>
                </c:pt>
                <c:pt idx="18">
                  <c:v>2.8168907933694403</c:v>
                </c:pt>
                <c:pt idx="19">
                  <c:v>2.6388844776457274</c:v>
                </c:pt>
                <c:pt idx="20">
                  <c:v>3.5734631065657596</c:v>
                </c:pt>
                <c:pt idx="21">
                  <c:v>2.8581463321511182</c:v>
                </c:pt>
                <c:pt idx="22">
                  <c:v>1.5952084716431294</c:v>
                </c:pt>
                <c:pt idx="23">
                  <c:v>3.3813158793530529</c:v>
                </c:pt>
                <c:pt idx="24">
                  <c:v>1.400760519636105</c:v>
                </c:pt>
                <c:pt idx="25">
                  <c:v>1.1361205252492721</c:v>
                </c:pt>
                <c:pt idx="26">
                  <c:v>3.493337844620346</c:v>
                </c:pt>
                <c:pt idx="27">
                  <c:v>1.9990357403508772</c:v>
                </c:pt>
                <c:pt idx="28">
                  <c:v>6.1655876037268271</c:v>
                </c:pt>
                <c:pt idx="29">
                  <c:v>3.0248450177805029</c:v>
                </c:pt>
                <c:pt idx="30">
                  <c:v>5.6924935786320514</c:v>
                </c:pt>
                <c:pt idx="31">
                  <c:v>4.2963101858190713</c:v>
                </c:pt>
                <c:pt idx="32">
                  <c:v>2.0784113540192659</c:v>
                </c:pt>
                <c:pt idx="33">
                  <c:v>2.0715477527572803</c:v>
                </c:pt>
                <c:pt idx="34">
                  <c:v>3.405453296303921</c:v>
                </c:pt>
                <c:pt idx="35">
                  <c:v>2.0602110682755153</c:v>
                </c:pt>
                <c:pt idx="36">
                  <c:v>5.1485574634146341</c:v>
                </c:pt>
                <c:pt idx="37">
                  <c:v>3.9339592788867939</c:v>
                </c:pt>
                <c:pt idx="38">
                  <c:v>4.1902076195688531</c:v>
                </c:pt>
                <c:pt idx="39">
                  <c:v>2.2182993070234116</c:v>
                </c:pt>
                <c:pt idx="40">
                  <c:v>2.9440668931526135</c:v>
                </c:pt>
                <c:pt idx="41">
                  <c:v>3.0592941563862932</c:v>
                </c:pt>
                <c:pt idx="42">
                  <c:v>5.2217932872680741</c:v>
                </c:pt>
                <c:pt idx="43">
                  <c:v>2.6529172060603461</c:v>
                </c:pt>
                <c:pt idx="44">
                  <c:v>1.4940201845618108</c:v>
                </c:pt>
                <c:pt idx="45">
                  <c:v>15.909947743283581</c:v>
                </c:pt>
                <c:pt idx="46">
                  <c:v>2.2281829118618237</c:v>
                </c:pt>
                <c:pt idx="47">
                  <c:v>2.959182025451689</c:v>
                </c:pt>
                <c:pt idx="48">
                  <c:v>3.4686185660222133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F Answers'!$B$3:$AX$3</c15:f>
                <c15:dlblRangeCache>
                  <c:ptCount val="49"/>
                  <c:pt idx="0">
                    <c:v>Adjumani Hospital-facility</c:v>
                  </c:pt>
                  <c:pt idx="1">
                    <c:v>Mungula HC IV-facility</c:v>
                  </c:pt>
                  <c:pt idx="2">
                    <c:v>Pachara Health Centre II-facility</c:v>
                  </c:pt>
                  <c:pt idx="3">
                    <c:v>Robidire Health Centre III-facility</c:v>
                  </c:pt>
                  <c:pt idx="4">
                    <c:v>Busabaga HC lll-facility</c:v>
                  </c:pt>
                  <c:pt idx="5">
                    <c:v>Kawolo Hospital-facility</c:v>
                  </c:pt>
                  <c:pt idx="6">
                    <c:v>Lugazi Muslim HCT-facility</c:v>
                  </c:pt>
                  <c:pt idx="7">
                    <c:v>Makindu HC lll-facility</c:v>
                  </c:pt>
                  <c:pt idx="8">
                    <c:v>Bushenyi HC lV-facility</c:v>
                  </c:pt>
                  <c:pt idx="9">
                    <c:v>Buyanja HC ll-facility</c:v>
                  </c:pt>
                  <c:pt idx="10">
                    <c:v>Nyarugoote HC ll-facility</c:v>
                  </c:pt>
                  <c:pt idx="11">
                    <c:v>Ryeishe HC ll-facility</c:v>
                  </c:pt>
                  <c:pt idx="12">
                    <c:v>Awach Health Centre IV-facility</c:v>
                  </c:pt>
                  <c:pt idx="13">
                    <c:v>Bar Dege HC III-facility</c:v>
                  </c:pt>
                  <c:pt idx="14">
                    <c:v>Lalogi Health Centre IV-facility</c:v>
                  </c:pt>
                  <c:pt idx="15">
                    <c:v>ST Mauritz Health Centre II-facility</c:v>
                  </c:pt>
                  <c:pt idx="16">
                    <c:v>Buhimba HC lll-facility</c:v>
                  </c:pt>
                  <c:pt idx="17">
                    <c:v>Butema HC lll-facility</c:v>
                  </c:pt>
                  <c:pt idx="18">
                    <c:v>Kikuube HC lV-facility</c:v>
                  </c:pt>
                  <c:pt idx="19">
                    <c:v>Kyakapeeya HC ll-facility</c:v>
                  </c:pt>
                  <c:pt idx="20">
                    <c:v>Busesach IV-facility</c:v>
                  </c:pt>
                  <c:pt idx="21">
                    <c:v>Buzaaya HC II-facility</c:v>
                  </c:pt>
                  <c:pt idx="22">
                    <c:v>Iganga Prisons HC II-facility</c:v>
                  </c:pt>
                  <c:pt idx="23">
                    <c:v>Nawansinge HC II-facility</c:v>
                  </c:pt>
                  <c:pt idx="24">
                    <c:v>Kiswa HC III-facility</c:v>
                  </c:pt>
                  <c:pt idx="25">
                    <c:v>Komamboga HC III-facility</c:v>
                  </c:pt>
                  <c:pt idx="26">
                    <c:v>Mbuya Reach Out-facility</c:v>
                  </c:pt>
                  <c:pt idx="27">
                    <c:v>St.Stephen's Dispensary Luzira HC III-facili</c:v>
                  </c:pt>
                  <c:pt idx="28">
                    <c:v>Katete HC III-facility</c:v>
                  </c:pt>
                  <c:pt idx="29">
                    <c:v>Kibimbiri HC III-facility</c:v>
                  </c:pt>
                  <c:pt idx="30">
                    <c:v>Kihihi HC IV-facility</c:v>
                  </c:pt>
                  <c:pt idx="31">
                    <c:v>Mishenyi HC II-facility</c:v>
                  </c:pt>
                  <c:pt idx="32">
                    <c:v>Anyagatire HC II-facility</c:v>
                  </c:pt>
                  <c:pt idx="33">
                    <c:v>Ngetta HC III-facility</c:v>
                  </c:pt>
                  <c:pt idx="34">
                    <c:v>Ober HC III-facility</c:v>
                  </c:pt>
                  <c:pt idx="35">
                    <c:v>Onywako HC II-facility</c:v>
                  </c:pt>
                  <c:pt idx="36">
                    <c:v>DMOS Clinic HCII-facility</c:v>
                  </c:pt>
                  <c:pt idx="37">
                    <c:v>Kidepo Rupa HCIII-facility</c:v>
                  </c:pt>
                  <c:pt idx="38">
                    <c:v>Kosiroi HCII-facility</c:v>
                  </c:pt>
                  <c:pt idx="39">
                    <c:v>Loputuk HCIII-facility</c:v>
                  </c:pt>
                  <c:pt idx="40">
                    <c:v>Nadunget HCIII-facility</c:v>
                  </c:pt>
                  <c:pt idx="41">
                    <c:v>Bbaale Gunda HC II-facility</c:v>
                  </c:pt>
                  <c:pt idx="42">
                    <c:v>Bikira Maria HC III-facility</c:v>
                  </c:pt>
                  <c:pt idx="43">
                    <c:v>Kakuuto HC IV-facility</c:v>
                  </c:pt>
                  <c:pt idx="44">
                    <c:v>Rakai Hospital-facility</c:v>
                  </c:pt>
                  <c:pt idx="45">
                    <c:v>Kidoko HC II-facility</c:v>
                  </c:pt>
                  <c:pt idx="46">
                    <c:v>Mifumi HC III-facility</c:v>
                  </c:pt>
                  <c:pt idx="47">
                    <c:v>Mulanda HC IV-facility</c:v>
                  </c:pt>
                  <c:pt idx="48">
                    <c:v>St Anthony Hospital-facility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FFA-4E90-BB76-429F641EED9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36648511"/>
        <c:axId val="1536122783"/>
      </c:scatterChart>
      <c:valAx>
        <c:axId val="1236648511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Doses Administered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122783"/>
        <c:crosses val="autoZero"/>
        <c:crossBetween val="midCat"/>
      </c:valAx>
      <c:valAx>
        <c:axId val="15361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Cost per Dose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64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DTP3 Children vs. Cost per DTP3 Vaccinated Child</a:t>
            </a:r>
          </a:p>
          <a:p>
            <a:pPr>
              <a:defRPr/>
            </a:pPr>
            <a:r>
              <a:rPr lang="en-US"/>
              <a:t>(A Closer Look)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F Answers'!$A$42</c:f>
              <c:strCache>
                <c:ptCount val="1"/>
                <c:pt idx="0">
                  <c:v> Cost per DTP3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B6C1AB7-6753-42BC-A88F-EB72EA68AD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FF4-4DB7-A100-04B19DD515F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684D205-C94D-46A4-B9CD-C037B6EDB0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FF4-4DB7-A100-04B19DD515F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E53C383-D4BF-412A-9B59-B9061DA9B2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FF4-4DB7-A100-04B19DD515F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EEE0AF4-5280-46F3-BF35-961A29BBFE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FF4-4DB7-A100-04B19DD515F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2124B24-C8BC-4BBE-9042-77F7D51799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FF4-4DB7-A100-04B19DD515F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D4887C9-900B-4F44-AAAD-174A2C0BD2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FF4-4DB7-A100-04B19DD515F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EF12CAC-5EB3-4707-9B0D-10F0D51322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FF4-4DB7-A100-04B19DD515F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5994986-7276-445F-89CE-42AD84CF25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FF4-4DB7-A100-04B19DD515F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8740565-3CB2-4447-A028-CD7B855BCC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FF4-4DB7-A100-04B19DD515F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B180133-605C-4FFD-810C-76E29F0B9D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FF4-4DB7-A100-04B19DD515F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D139398-44D6-403E-9C00-6B8DE61342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FF4-4DB7-A100-04B19DD515F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3327ADB-5B65-4B6C-9A0C-0743A673C8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FF4-4DB7-A100-04B19DD515F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2BE38CF-6FF2-4B41-A346-3CE005AD10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FF4-4DB7-A100-04B19DD515F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B3359DA-DF9B-47F7-BD2A-7F3D9B3EE6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FF4-4DB7-A100-04B19DD515F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7C7E48B-0F14-4677-9B94-4239D62299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FF4-4DB7-A100-04B19DD515F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EC8FE14-148C-45D9-9644-513B89287E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FF4-4DB7-A100-04B19DD515F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41239E3-FD08-4C4F-ACB6-A72FF5AD3E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FF4-4DB7-A100-04B19DD515F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F1A8523-C973-40EF-88B1-6F9CBB6219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FF4-4DB7-A100-04B19DD515F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4E9EE62-5A1B-47B3-9B87-04DBEA4E3E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FF4-4DB7-A100-04B19DD515F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FE0FEC2-C669-43E7-92E6-7DBDE1CD98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FF4-4DB7-A100-04B19DD515F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3E91C9A-346E-4B9B-A9AC-B60BFAD68B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9FF4-4DB7-A100-04B19DD515F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89E5FA0-CF03-4ECB-A6F4-8914FE46AF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9FF4-4DB7-A100-04B19DD515F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DBEFA2C-1E3F-4836-807B-783C6FB9BB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9FF4-4DB7-A100-04B19DD515F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985CF9B-0952-418C-B62D-4C870FCCA2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FF4-4DB7-A100-04B19DD515F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5FF28AC7-ED8E-40F9-9970-C281461A5E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9FF4-4DB7-A100-04B19DD515F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2879C254-9974-4E95-BE9D-0D3488C322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9FF4-4DB7-A100-04B19DD515F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FD7511F2-7214-44EC-9A3E-96753F8D64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FF4-4DB7-A100-04B19DD515F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51FAEDF-926E-4E7A-9397-0F9973F682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FF4-4DB7-A100-04B19DD515F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7167BC7-BF9E-4054-8757-29A227F3E3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9FF4-4DB7-A100-04B19DD515F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B4AA380D-5A7F-485D-B57E-478E14DA63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9FF4-4DB7-A100-04B19DD515F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26323FCD-67D1-4403-B6C8-62B6D3F66E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9FF4-4DB7-A100-04B19DD515F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9C55C77B-DF8F-4EF3-9019-536C0AD963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FF4-4DB7-A100-04B19DD515F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8EEA21A-8D23-4877-A8D9-AC6D45180A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9FF4-4DB7-A100-04B19DD515F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2CD6A74-4F1F-4943-B9DE-3751E830FF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9FF4-4DB7-A100-04B19DD515F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54250DB5-8855-4E19-89C6-8692EBADB1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9FF4-4DB7-A100-04B19DD515F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158F83BD-4A42-4714-8245-3AA3E0A120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FF4-4DB7-A100-04B19DD515F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8D6561D1-209E-4DF6-8C81-F0D0C94F11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9FF4-4DB7-A100-04B19DD515F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2781D292-9A4C-40C7-B885-AAF853C5D7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9FF4-4DB7-A100-04B19DD515F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2ED30B18-040B-4CB4-A6E0-1B3B9BE270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9FF4-4DB7-A100-04B19DD515F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ECF3BF71-D1B7-428B-8956-1F7494F55F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FF4-4DB7-A100-04B19DD515F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2A304A6-A003-4B6D-BC78-90774881E5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9FF4-4DB7-A100-04B19DD515F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38458114-150D-4150-BF21-86A2CB5340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9FF4-4DB7-A100-04B19DD515F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4C9DDE95-E81E-4D3D-B302-FB3A76006A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9FF4-4DB7-A100-04B19DD515F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7C96980-57BF-4059-A712-5BCE102F60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9FF4-4DB7-A100-04B19DD515F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E76F13B2-DD30-4087-A033-25349C669B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9FF4-4DB7-A100-04B19DD515F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AFC73A0A-4A83-4FC0-AF9D-6339ABD29D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9FF4-4DB7-A100-04B19DD515F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86BAD79-B56E-4FE2-98C1-F9D82E41E7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9FF4-4DB7-A100-04B19DD515F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AA535957-DFAA-48F8-B7F5-DA18F9E732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9FF4-4DB7-A100-04B19DD515F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018311B-355C-47E6-9C06-7C0F8341A3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9FF4-4DB7-A100-04B19DD515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2225" cap="rnd">
                <a:solidFill>
                  <a:srgbClr val="C00000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'Sheet F Answers'!$B$41:$AX$41</c:f>
              <c:numCache>
                <c:formatCode>_(* #,##0.00_);_(* \(#,##0.00\);_(* "-"??_);_(@_)</c:formatCode>
                <c:ptCount val="49"/>
                <c:pt idx="0">
                  <c:v>776</c:v>
                </c:pt>
                <c:pt idx="1">
                  <c:v>406</c:v>
                </c:pt>
                <c:pt idx="2">
                  <c:v>55</c:v>
                </c:pt>
                <c:pt idx="3">
                  <c:v>139</c:v>
                </c:pt>
                <c:pt idx="4">
                  <c:v>387</c:v>
                </c:pt>
                <c:pt idx="5">
                  <c:v>1809</c:v>
                </c:pt>
                <c:pt idx="6">
                  <c:v>70</c:v>
                </c:pt>
                <c:pt idx="7">
                  <c:v>398</c:v>
                </c:pt>
                <c:pt idx="8">
                  <c:v>457</c:v>
                </c:pt>
                <c:pt idx="9">
                  <c:v>140</c:v>
                </c:pt>
                <c:pt idx="10">
                  <c:v>161</c:v>
                </c:pt>
                <c:pt idx="11">
                  <c:v>49</c:v>
                </c:pt>
                <c:pt idx="12">
                  <c:v>624</c:v>
                </c:pt>
                <c:pt idx="13">
                  <c:v>381</c:v>
                </c:pt>
                <c:pt idx="14">
                  <c:v>746</c:v>
                </c:pt>
                <c:pt idx="15">
                  <c:v>122</c:v>
                </c:pt>
                <c:pt idx="16">
                  <c:v>449</c:v>
                </c:pt>
                <c:pt idx="17">
                  <c:v>415</c:v>
                </c:pt>
                <c:pt idx="18">
                  <c:v>326</c:v>
                </c:pt>
                <c:pt idx="19">
                  <c:v>96</c:v>
                </c:pt>
                <c:pt idx="20">
                  <c:v>477</c:v>
                </c:pt>
                <c:pt idx="21">
                  <c:v>143</c:v>
                </c:pt>
                <c:pt idx="22">
                  <c:v>488</c:v>
                </c:pt>
                <c:pt idx="23">
                  <c:v>163</c:v>
                </c:pt>
                <c:pt idx="24">
                  <c:v>5416</c:v>
                </c:pt>
                <c:pt idx="25">
                  <c:v>798</c:v>
                </c:pt>
                <c:pt idx="26">
                  <c:v>852</c:v>
                </c:pt>
                <c:pt idx="27">
                  <c:v>772</c:v>
                </c:pt>
                <c:pt idx="28">
                  <c:v>126</c:v>
                </c:pt>
                <c:pt idx="29">
                  <c:v>214</c:v>
                </c:pt>
                <c:pt idx="30">
                  <c:v>466</c:v>
                </c:pt>
                <c:pt idx="31">
                  <c:v>50</c:v>
                </c:pt>
                <c:pt idx="32">
                  <c:v>347</c:v>
                </c:pt>
                <c:pt idx="33">
                  <c:v>1411</c:v>
                </c:pt>
                <c:pt idx="34">
                  <c:v>252</c:v>
                </c:pt>
                <c:pt idx="35">
                  <c:v>278</c:v>
                </c:pt>
                <c:pt idx="36">
                  <c:v>220</c:v>
                </c:pt>
                <c:pt idx="37">
                  <c:v>582</c:v>
                </c:pt>
                <c:pt idx="38">
                  <c:v>75</c:v>
                </c:pt>
                <c:pt idx="39">
                  <c:v>706</c:v>
                </c:pt>
                <c:pt idx="40">
                  <c:v>629</c:v>
                </c:pt>
                <c:pt idx="41">
                  <c:v>65</c:v>
                </c:pt>
                <c:pt idx="42">
                  <c:v>149</c:v>
                </c:pt>
                <c:pt idx="43">
                  <c:v>489</c:v>
                </c:pt>
                <c:pt idx="44">
                  <c:v>8602</c:v>
                </c:pt>
                <c:pt idx="45">
                  <c:v>25</c:v>
                </c:pt>
                <c:pt idx="46">
                  <c:v>412</c:v>
                </c:pt>
                <c:pt idx="47">
                  <c:v>651</c:v>
                </c:pt>
                <c:pt idx="48">
                  <c:v>533</c:v>
                </c:pt>
              </c:numCache>
            </c:numRef>
          </c:xVal>
          <c:yVal>
            <c:numRef>
              <c:f>'Sheet F Answers'!$B$42:$AX$42</c:f>
              <c:numCache>
                <c:formatCode>_(* #,##0.00_);_(* \(#,##0.00\);_(* "-"??_);_(@_)</c:formatCode>
                <c:ptCount val="49"/>
                <c:pt idx="0">
                  <c:v>43.850470902061858</c:v>
                </c:pt>
                <c:pt idx="1">
                  <c:v>33.462117192118235</c:v>
                </c:pt>
                <c:pt idx="2">
                  <c:v>57.601781512727271</c:v>
                </c:pt>
                <c:pt idx="3">
                  <c:v>43.595604287769788</c:v>
                </c:pt>
                <c:pt idx="4">
                  <c:v>23.330943886304912</c:v>
                </c:pt>
                <c:pt idx="5">
                  <c:v>36.220488689883915</c:v>
                </c:pt>
                <c:pt idx="6">
                  <c:v>50.824336377142863</c:v>
                </c:pt>
                <c:pt idx="7">
                  <c:v>19.115456331658294</c:v>
                </c:pt>
                <c:pt idx="8">
                  <c:v>26.375097759299784</c:v>
                </c:pt>
                <c:pt idx="9">
                  <c:v>27.720911080000004</c:v>
                </c:pt>
                <c:pt idx="10">
                  <c:v>22.280391212422362</c:v>
                </c:pt>
                <c:pt idx="11">
                  <c:v>35.734281118367349</c:v>
                </c:pt>
                <c:pt idx="12">
                  <c:v>53.954399628205124</c:v>
                </c:pt>
                <c:pt idx="13">
                  <c:v>20.227154257217848</c:v>
                </c:pt>
                <c:pt idx="14">
                  <c:v>36.097894734584457</c:v>
                </c:pt>
                <c:pt idx="15">
                  <c:v>60.768144721311479</c:v>
                </c:pt>
                <c:pt idx="16">
                  <c:v>18.089575964365256</c:v>
                </c:pt>
                <c:pt idx="17">
                  <c:v>18.828908414457832</c:v>
                </c:pt>
                <c:pt idx="18">
                  <c:v>52.648207374233124</c:v>
                </c:pt>
                <c:pt idx="19">
                  <c:v>48.571967416666666</c:v>
                </c:pt>
                <c:pt idx="20">
                  <c:v>36.626123958071275</c:v>
                </c:pt>
                <c:pt idx="21">
                  <c:v>25.923187362237766</c:v>
                </c:pt>
                <c:pt idx="22">
                  <c:v>14.582428262295084</c:v>
                </c:pt>
                <c:pt idx="23">
                  <c:v>28.473583901840492</c:v>
                </c:pt>
                <c:pt idx="24">
                  <c:v>13.816733471196455</c:v>
                </c:pt>
                <c:pt idx="25">
                  <c:v>21.218118591478699</c:v>
                </c:pt>
                <c:pt idx="26">
                  <c:v>27.971303727699532</c:v>
                </c:pt>
                <c:pt idx="27">
                  <c:v>16.235691829015543</c:v>
                </c:pt>
                <c:pt idx="28">
                  <c:v>56.669090063492071</c:v>
                </c:pt>
                <c:pt idx="29">
                  <c:v>23.0538421682243</c:v>
                </c:pt>
                <c:pt idx="30">
                  <c:v>48.935899733905579</c:v>
                </c:pt>
                <c:pt idx="31">
                  <c:v>35.143817320000004</c:v>
                </c:pt>
                <c:pt idx="32">
                  <c:v>26.370487942363116</c:v>
                </c:pt>
                <c:pt idx="33">
                  <c:v>18.502988184266478</c:v>
                </c:pt>
                <c:pt idx="34">
                  <c:v>32.163830698412696</c:v>
                </c:pt>
                <c:pt idx="35">
                  <c:v>26.047070676258997</c:v>
                </c:pt>
                <c:pt idx="36">
                  <c:v>35.501643963636361</c:v>
                </c:pt>
                <c:pt idx="37">
                  <c:v>41.581003264604817</c:v>
                </c:pt>
                <c:pt idx="38">
                  <c:v>55.124695360000004</c:v>
                </c:pt>
                <c:pt idx="39">
                  <c:v>18.789560702549576</c:v>
                </c:pt>
                <c:pt idx="40">
                  <c:v>26.590213068362477</c:v>
                </c:pt>
                <c:pt idx="41">
                  <c:v>30.216413052307697</c:v>
                </c:pt>
                <c:pt idx="42">
                  <c:v>54.776261127516783</c:v>
                </c:pt>
                <c:pt idx="43">
                  <c:v>31.600367067484665</c:v>
                </c:pt>
                <c:pt idx="44">
                  <c:v>11.970224496628692</c:v>
                </c:pt>
                <c:pt idx="45">
                  <c:v>85.277319903999995</c:v>
                </c:pt>
                <c:pt idx="46">
                  <c:v>21.292126514563108</c:v>
                </c:pt>
                <c:pt idx="47">
                  <c:v>28.932709050691244</c:v>
                </c:pt>
                <c:pt idx="48">
                  <c:v>31.640569358348969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'Sheet F Answers'!$B$3:$AX$3</c15:f>
                <c15:dlblRangeCache>
                  <c:ptCount val="49"/>
                  <c:pt idx="0">
                    <c:v>Adjumani Hospital-facility</c:v>
                  </c:pt>
                  <c:pt idx="1">
                    <c:v>Mungula HC IV-facility</c:v>
                  </c:pt>
                  <c:pt idx="2">
                    <c:v>Pachara Health Centre II-facility</c:v>
                  </c:pt>
                  <c:pt idx="3">
                    <c:v>Robidire Health Centre III-facility</c:v>
                  </c:pt>
                  <c:pt idx="4">
                    <c:v>Busabaga HC lll-facility</c:v>
                  </c:pt>
                  <c:pt idx="5">
                    <c:v>Kawolo Hospital-facility</c:v>
                  </c:pt>
                  <c:pt idx="6">
                    <c:v>Lugazi Muslim HCT-facility</c:v>
                  </c:pt>
                  <c:pt idx="7">
                    <c:v>Makindu HC lll-facility</c:v>
                  </c:pt>
                  <c:pt idx="8">
                    <c:v>Bushenyi HC lV-facility</c:v>
                  </c:pt>
                  <c:pt idx="9">
                    <c:v>Buyanja HC ll-facility</c:v>
                  </c:pt>
                  <c:pt idx="10">
                    <c:v>Nyarugoote HC ll-facility</c:v>
                  </c:pt>
                  <c:pt idx="11">
                    <c:v>Ryeishe HC ll-facility</c:v>
                  </c:pt>
                  <c:pt idx="12">
                    <c:v>Awach Health Centre IV-facility</c:v>
                  </c:pt>
                  <c:pt idx="13">
                    <c:v>Bar Dege HC III-facility</c:v>
                  </c:pt>
                  <c:pt idx="14">
                    <c:v>Lalogi Health Centre IV-facility</c:v>
                  </c:pt>
                  <c:pt idx="15">
                    <c:v>ST Mauritz Health Centre II-facility</c:v>
                  </c:pt>
                  <c:pt idx="16">
                    <c:v>Buhimba HC lll-facility</c:v>
                  </c:pt>
                  <c:pt idx="17">
                    <c:v>Butema HC lll-facility</c:v>
                  </c:pt>
                  <c:pt idx="18">
                    <c:v>Kikuube HC lV-facility</c:v>
                  </c:pt>
                  <c:pt idx="19">
                    <c:v>Kyakapeeya HC ll-facility</c:v>
                  </c:pt>
                  <c:pt idx="20">
                    <c:v>Busesach IV-facility</c:v>
                  </c:pt>
                  <c:pt idx="21">
                    <c:v>Buzaaya HC II-facility</c:v>
                  </c:pt>
                  <c:pt idx="22">
                    <c:v>Iganga Prisons HC II-facility</c:v>
                  </c:pt>
                  <c:pt idx="23">
                    <c:v>Nawansinge HC II-facility</c:v>
                  </c:pt>
                  <c:pt idx="24">
                    <c:v>Kiswa HC III-facility</c:v>
                  </c:pt>
                  <c:pt idx="25">
                    <c:v>Komamboga HC III-facility</c:v>
                  </c:pt>
                  <c:pt idx="26">
                    <c:v>Mbuya Reach Out-facility</c:v>
                  </c:pt>
                  <c:pt idx="27">
                    <c:v>St.Stephen's Dispensary Luzira HC III-facili</c:v>
                  </c:pt>
                  <c:pt idx="28">
                    <c:v>Katete HC III-facility</c:v>
                  </c:pt>
                  <c:pt idx="29">
                    <c:v>Kibimbiri HC III-facility</c:v>
                  </c:pt>
                  <c:pt idx="30">
                    <c:v>Kihihi HC IV-facility</c:v>
                  </c:pt>
                  <c:pt idx="31">
                    <c:v>Mishenyi HC II-facility</c:v>
                  </c:pt>
                  <c:pt idx="32">
                    <c:v>Anyagatire HC II-facility</c:v>
                  </c:pt>
                  <c:pt idx="33">
                    <c:v>Ngetta HC III-facility</c:v>
                  </c:pt>
                  <c:pt idx="34">
                    <c:v>Ober HC III-facility</c:v>
                  </c:pt>
                  <c:pt idx="35">
                    <c:v>Onywako HC II-facility</c:v>
                  </c:pt>
                  <c:pt idx="36">
                    <c:v>DMOS Clinic HCII-facility</c:v>
                  </c:pt>
                  <c:pt idx="37">
                    <c:v>Kidepo Rupa HCIII-facility</c:v>
                  </c:pt>
                  <c:pt idx="38">
                    <c:v>Kosiroi HCII-facility</c:v>
                  </c:pt>
                  <c:pt idx="39">
                    <c:v>Loputuk HCIII-facility</c:v>
                  </c:pt>
                  <c:pt idx="40">
                    <c:v>Nadunget HCIII-facility</c:v>
                  </c:pt>
                  <c:pt idx="41">
                    <c:v>Bbaale Gunda HC II-facility</c:v>
                  </c:pt>
                  <c:pt idx="42">
                    <c:v>Bikira Maria HC III-facility</c:v>
                  </c:pt>
                  <c:pt idx="43">
                    <c:v>Kakuuto HC IV-facility</c:v>
                  </c:pt>
                  <c:pt idx="44">
                    <c:v>Rakai Hospital-facility</c:v>
                  </c:pt>
                  <c:pt idx="45">
                    <c:v>Kidoko HC II-facility</c:v>
                  </c:pt>
                  <c:pt idx="46">
                    <c:v>Mifumi HC III-facility</c:v>
                  </c:pt>
                  <c:pt idx="47">
                    <c:v>Mulanda HC IV-facility</c:v>
                  </c:pt>
                  <c:pt idx="48">
                    <c:v>St Anthony Hospital-facility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FF4-4DB7-A100-04B19DD515F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36627711"/>
        <c:axId val="1184261471"/>
      </c:scatterChart>
      <c:valAx>
        <c:axId val="1236627711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DTP3 Vaccinated Children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1471"/>
        <c:crosses val="autoZero"/>
        <c:crossBetween val="midCat"/>
      </c:valAx>
      <c:valAx>
        <c:axId val="118426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Cost per DTP3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627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90486</xdr:colOff>
      <xdr:row>9</xdr:row>
      <xdr:rowOff>42861</xdr:rowOff>
    </xdr:from>
    <xdr:to>
      <xdr:col>7</xdr:col>
      <xdr:colOff>966106</xdr:colOff>
      <xdr:row>37</xdr:row>
      <xdr:rowOff>176892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F901A3-4068-4080-9E0B-9C54D9683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94569</xdr:colOff>
      <xdr:row>43</xdr:row>
      <xdr:rowOff>11566</xdr:rowOff>
    </xdr:from>
    <xdr:to>
      <xdr:col>7</xdr:col>
      <xdr:colOff>979714</xdr:colOff>
      <xdr:row>81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5A2123-6F5E-4F8D-879D-AA59CECF3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73477</xdr:colOff>
      <xdr:row>9</xdr:row>
      <xdr:rowOff>55789</xdr:rowOff>
    </xdr:from>
    <xdr:to>
      <xdr:col>15</xdr:col>
      <xdr:colOff>768803</xdr:colOff>
      <xdr:row>38</xdr:row>
      <xdr:rowOff>8164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919D29-16C7-4A0D-B094-B4F8E1E39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88445</xdr:colOff>
      <xdr:row>43</xdr:row>
      <xdr:rowOff>9523</xdr:rowOff>
    </xdr:from>
    <xdr:to>
      <xdr:col>15</xdr:col>
      <xdr:colOff>802822</xdr:colOff>
      <xdr:row>81</xdr:row>
      <xdr:rowOff>108857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6BE0363-87DB-4F16-88D1-6694B2441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00"/>
  <sheetViews>
    <sheetView zoomScaleNormal="100" workbookViewId="0">
      <pane xSplit="2" ySplit="2" topLeftCell="AA3" activePane="bottomRight" state="frozen"/>
      <selection pane="topRight" activeCell="C1" sqref="C1"/>
      <selection pane="bottomLeft" activeCell="A3" sqref="A3"/>
      <selection pane="bottomRight" activeCell="AA8" sqref="AA8"/>
    </sheetView>
  </sheetViews>
  <sheetFormatPr defaultRowHeight="14.4" x14ac:dyDescent="0.55000000000000004"/>
  <cols>
    <col min="1" max="1" width="9.15625" style="4"/>
    <col min="2" max="2" width="28.26171875" customWidth="1"/>
    <col min="3" max="3" width="10" customWidth="1"/>
    <col min="4" max="4" width="9.15625" customWidth="1"/>
    <col min="13" max="13" width="9" customWidth="1"/>
    <col min="50" max="50" width="9.41796875" customWidth="1"/>
    <col min="51" max="51" width="9.15625" customWidth="1"/>
    <col min="53" max="53" width="9.15625" customWidth="1"/>
  </cols>
  <sheetData>
    <row r="1" spans="1:102" x14ac:dyDescent="0.55000000000000004">
      <c r="B1" s="1" t="s">
        <v>138</v>
      </c>
      <c r="C1" s="45" t="s">
        <v>1</v>
      </c>
      <c r="D1" s="45"/>
      <c r="E1" s="45"/>
      <c r="F1" s="45"/>
      <c r="G1" s="45" t="s">
        <v>7</v>
      </c>
      <c r="H1" s="45"/>
      <c r="I1" s="45"/>
      <c r="J1" s="45"/>
      <c r="K1" s="45" t="s">
        <v>13</v>
      </c>
      <c r="L1" s="45"/>
      <c r="M1" s="45"/>
      <c r="N1" s="45"/>
      <c r="O1" s="45" t="s">
        <v>19</v>
      </c>
      <c r="P1" s="45"/>
      <c r="Q1" s="45"/>
      <c r="R1" s="45"/>
      <c r="S1" s="45" t="s">
        <v>25</v>
      </c>
      <c r="T1" s="45"/>
      <c r="U1" s="45"/>
      <c r="V1" s="45"/>
      <c r="W1" s="45" t="s">
        <v>31</v>
      </c>
      <c r="X1" s="45"/>
      <c r="Y1" s="45"/>
      <c r="Z1" s="45"/>
      <c r="AA1" s="45" t="s">
        <v>37</v>
      </c>
      <c r="AB1" s="45"/>
      <c r="AC1" s="45"/>
      <c r="AD1" s="45"/>
      <c r="AE1" s="45" t="s">
        <v>42</v>
      </c>
      <c r="AF1" s="45"/>
      <c r="AG1" s="45"/>
      <c r="AH1" s="45"/>
      <c r="AI1" s="45" t="s">
        <v>47</v>
      </c>
      <c r="AJ1" s="45"/>
      <c r="AK1" s="45"/>
      <c r="AL1" s="45"/>
      <c r="AM1" s="45" t="s">
        <v>52</v>
      </c>
      <c r="AN1" s="45"/>
      <c r="AO1" s="45"/>
      <c r="AP1" s="45"/>
      <c r="AQ1" s="45"/>
      <c r="AR1" s="45" t="s">
        <v>59</v>
      </c>
      <c r="AS1" s="45"/>
      <c r="AT1" s="45"/>
      <c r="AU1" s="45"/>
      <c r="AV1" s="45" t="s">
        <v>65</v>
      </c>
      <c r="AW1" s="45"/>
      <c r="AX1" s="45"/>
      <c r="AY1" s="45"/>
      <c r="AZ1" s="4"/>
      <c r="BA1" s="4"/>
      <c r="BB1" s="4"/>
    </row>
    <row r="2" spans="1:102" x14ac:dyDescent="0.55000000000000004">
      <c r="B2" s="1" t="s">
        <v>139</v>
      </c>
      <c r="C2" s="45" t="s">
        <v>2</v>
      </c>
      <c r="D2" s="45"/>
      <c r="E2" s="45"/>
      <c r="F2" s="45"/>
      <c r="G2" s="45" t="s">
        <v>8</v>
      </c>
      <c r="H2" s="45"/>
      <c r="I2" s="45"/>
      <c r="J2" s="45"/>
      <c r="K2" s="45" t="s">
        <v>14</v>
      </c>
      <c r="L2" s="45"/>
      <c r="M2" s="45"/>
      <c r="N2" s="45"/>
      <c r="O2" s="45" t="s">
        <v>20</v>
      </c>
      <c r="P2" s="45"/>
      <c r="Q2" s="45"/>
      <c r="R2" s="45"/>
      <c r="S2" s="45" t="s">
        <v>26</v>
      </c>
      <c r="T2" s="45"/>
      <c r="U2" s="45"/>
      <c r="V2" s="45"/>
      <c r="W2" s="45" t="s">
        <v>32</v>
      </c>
      <c r="X2" s="45"/>
      <c r="Y2" s="45"/>
      <c r="Z2" s="45"/>
      <c r="AA2" s="45" t="s">
        <v>37</v>
      </c>
      <c r="AB2" s="45"/>
      <c r="AC2" s="45"/>
      <c r="AD2" s="45"/>
      <c r="AE2" s="45" t="s">
        <v>14</v>
      </c>
      <c r="AF2" s="45"/>
      <c r="AG2" s="45"/>
      <c r="AH2" s="45"/>
      <c r="AI2" s="45" t="s">
        <v>20</v>
      </c>
      <c r="AJ2" s="45"/>
      <c r="AK2" s="45"/>
      <c r="AL2" s="45"/>
      <c r="AM2" s="45" t="s">
        <v>53</v>
      </c>
      <c r="AN2" s="45"/>
      <c r="AO2" s="45"/>
      <c r="AP2" s="45"/>
      <c r="AQ2" s="45"/>
      <c r="AR2" s="45" t="s">
        <v>60</v>
      </c>
      <c r="AS2" s="45"/>
      <c r="AT2" s="45"/>
      <c r="AU2" s="45"/>
      <c r="AV2" s="45" t="s">
        <v>66</v>
      </c>
      <c r="AW2" s="45"/>
      <c r="AX2" s="45"/>
      <c r="AY2" s="45"/>
      <c r="AZ2" s="4"/>
      <c r="BA2" s="4"/>
      <c r="BB2" s="4"/>
      <c r="BC2" s="4"/>
    </row>
    <row r="3" spans="1:102" x14ac:dyDescent="0.55000000000000004">
      <c r="B3" s="1" t="s">
        <v>109</v>
      </c>
      <c r="C3" s="4" t="s">
        <v>0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27</v>
      </c>
      <c r="U3" s="4" t="s">
        <v>28</v>
      </c>
      <c r="V3" s="4" t="s">
        <v>29</v>
      </c>
      <c r="W3" s="4" t="s">
        <v>30</v>
      </c>
      <c r="X3" s="4" t="s">
        <v>33</v>
      </c>
      <c r="Y3" s="4" t="s">
        <v>34</v>
      </c>
      <c r="Z3" s="4" t="s">
        <v>35</v>
      </c>
      <c r="AA3" s="4" t="s">
        <v>36</v>
      </c>
      <c r="AB3" s="4" t="s">
        <v>38</v>
      </c>
      <c r="AC3" s="4" t="s">
        <v>39</v>
      </c>
      <c r="AD3" s="4" t="s">
        <v>40</v>
      </c>
      <c r="AE3" s="4" t="s">
        <v>41</v>
      </c>
      <c r="AF3" s="4" t="s">
        <v>43</v>
      </c>
      <c r="AG3" s="4" t="s">
        <v>44</v>
      </c>
      <c r="AH3" s="4" t="s">
        <v>45</v>
      </c>
      <c r="AI3" s="4" t="s">
        <v>46</v>
      </c>
      <c r="AJ3" s="4" t="s">
        <v>48</v>
      </c>
      <c r="AK3" s="4" t="s">
        <v>49</v>
      </c>
      <c r="AL3" s="4" t="s">
        <v>50</v>
      </c>
      <c r="AM3" s="4" t="s">
        <v>51</v>
      </c>
      <c r="AN3" s="4" t="s">
        <v>54</v>
      </c>
      <c r="AO3" s="4" t="s">
        <v>55</v>
      </c>
      <c r="AP3" s="4" t="s">
        <v>56</v>
      </c>
      <c r="AQ3" s="4" t="s">
        <v>57</v>
      </c>
      <c r="AR3" s="4" t="s">
        <v>58</v>
      </c>
      <c r="AS3" s="4" t="s">
        <v>61</v>
      </c>
      <c r="AT3" s="4" t="s">
        <v>62</v>
      </c>
      <c r="AU3" s="4" t="s">
        <v>63</v>
      </c>
      <c r="AV3" s="4" t="s">
        <v>64</v>
      </c>
      <c r="AW3" s="4" t="s">
        <v>67</v>
      </c>
      <c r="AX3" s="4" t="s">
        <v>68</v>
      </c>
      <c r="AY3" s="4" t="s">
        <v>69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</row>
    <row r="4" spans="1:102" s="4" customFormat="1" x14ac:dyDescent="0.55000000000000004">
      <c r="B4" s="1" t="s">
        <v>90</v>
      </c>
      <c r="C4" s="4" t="s">
        <v>91</v>
      </c>
      <c r="D4" s="4" t="s">
        <v>94</v>
      </c>
      <c r="E4" s="4" t="s">
        <v>92</v>
      </c>
      <c r="F4" s="4" t="s">
        <v>93</v>
      </c>
      <c r="G4" s="4" t="s">
        <v>93</v>
      </c>
      <c r="H4" s="4" t="s">
        <v>91</v>
      </c>
      <c r="I4" s="4" t="s">
        <v>92</v>
      </c>
      <c r="J4" s="4" t="s">
        <v>93</v>
      </c>
      <c r="K4" s="4" t="s">
        <v>94</v>
      </c>
      <c r="L4" s="4" t="s">
        <v>92</v>
      </c>
      <c r="M4" s="4" t="s">
        <v>92</v>
      </c>
      <c r="N4" s="4" t="s">
        <v>92</v>
      </c>
      <c r="O4" s="4" t="s">
        <v>94</v>
      </c>
      <c r="P4" s="4" t="s">
        <v>93</v>
      </c>
      <c r="Q4" s="4" t="s">
        <v>94</v>
      </c>
      <c r="R4" s="4" t="s">
        <v>92</v>
      </c>
      <c r="S4" s="4" t="s">
        <v>93</v>
      </c>
      <c r="T4" s="4" t="s">
        <v>93</v>
      </c>
      <c r="U4" s="4" t="s">
        <v>94</v>
      </c>
      <c r="V4" s="4" t="s">
        <v>92</v>
      </c>
      <c r="W4" s="4" t="s">
        <v>94</v>
      </c>
      <c r="X4" s="4" t="s">
        <v>92</v>
      </c>
      <c r="Y4" s="4" t="s">
        <v>92</v>
      </c>
      <c r="Z4" s="4" t="s">
        <v>92</v>
      </c>
      <c r="AA4" s="4" t="s">
        <v>93</v>
      </c>
      <c r="AB4" s="4" t="s">
        <v>93</v>
      </c>
      <c r="AC4" s="4" t="s">
        <v>92</v>
      </c>
      <c r="AD4" s="4" t="s">
        <v>93</v>
      </c>
      <c r="AE4" s="4" t="s">
        <v>93</v>
      </c>
      <c r="AF4" s="4" t="s">
        <v>92</v>
      </c>
      <c r="AG4" s="4" t="s">
        <v>94</v>
      </c>
      <c r="AH4" s="4" t="s">
        <v>92</v>
      </c>
      <c r="AI4" s="4" t="s">
        <v>92</v>
      </c>
      <c r="AJ4" s="4" t="s">
        <v>93</v>
      </c>
      <c r="AK4" s="4" t="s">
        <v>93</v>
      </c>
      <c r="AL4" s="4" t="s">
        <v>92</v>
      </c>
      <c r="AM4" s="4" t="s">
        <v>92</v>
      </c>
      <c r="AN4" s="4" t="s">
        <v>93</v>
      </c>
      <c r="AO4" s="4" t="s">
        <v>92</v>
      </c>
      <c r="AP4" s="4" t="s">
        <v>93</v>
      </c>
      <c r="AQ4" s="4" t="s">
        <v>93</v>
      </c>
      <c r="AR4" s="4" t="s">
        <v>92</v>
      </c>
      <c r="AS4" s="4" t="s">
        <v>93</v>
      </c>
      <c r="AT4" s="4" t="s">
        <v>94</v>
      </c>
      <c r="AU4" s="4" t="s">
        <v>91</v>
      </c>
      <c r="AV4" s="4" t="s">
        <v>92</v>
      </c>
      <c r="AW4" s="4" t="s">
        <v>93</v>
      </c>
      <c r="AX4" s="4" t="s">
        <v>94</v>
      </c>
      <c r="AY4" s="4" t="s">
        <v>91</v>
      </c>
    </row>
    <row r="5" spans="1:102" x14ac:dyDescent="0.55000000000000004">
      <c r="B5" s="1" t="s">
        <v>140</v>
      </c>
      <c r="C5" s="1">
        <v>6.05</v>
      </c>
      <c r="D5" s="1">
        <v>5.9</v>
      </c>
      <c r="E5" s="1">
        <v>106.37</v>
      </c>
      <c r="F5" s="1">
        <v>56.52</v>
      </c>
      <c r="G5" s="1">
        <v>48.44</v>
      </c>
      <c r="H5" s="1">
        <v>51.84</v>
      </c>
      <c r="I5" s="1">
        <v>142.71</v>
      </c>
      <c r="J5" s="1">
        <v>48.44</v>
      </c>
      <c r="K5" s="1">
        <v>12.64</v>
      </c>
      <c r="L5" s="1">
        <v>34.69</v>
      </c>
      <c r="M5" s="1">
        <v>34.69</v>
      </c>
      <c r="N5" s="1">
        <v>34.69</v>
      </c>
      <c r="O5" s="1">
        <v>6.32</v>
      </c>
      <c r="P5" s="1">
        <v>84.78</v>
      </c>
      <c r="Q5" s="1">
        <v>6.32</v>
      </c>
      <c r="R5" s="1">
        <v>262.63</v>
      </c>
      <c r="S5" s="1">
        <v>155.02000000000001</v>
      </c>
      <c r="T5" s="1">
        <v>155.02000000000001</v>
      </c>
      <c r="U5" s="1">
        <v>30.34</v>
      </c>
      <c r="V5" s="1">
        <v>134.78</v>
      </c>
      <c r="W5" s="1">
        <v>20.23</v>
      </c>
      <c r="X5" s="1">
        <v>103.07</v>
      </c>
      <c r="Y5" s="1">
        <v>103.07</v>
      </c>
      <c r="Z5" s="1">
        <v>103.07</v>
      </c>
      <c r="AA5" s="1">
        <v>5.38</v>
      </c>
      <c r="AB5" s="1">
        <v>5.38</v>
      </c>
      <c r="AC5" s="1">
        <v>12.55</v>
      </c>
      <c r="AD5" s="1">
        <v>5.38</v>
      </c>
      <c r="AE5" s="1">
        <v>54.5</v>
      </c>
      <c r="AF5" s="1">
        <v>84.24</v>
      </c>
      <c r="AG5" s="1">
        <v>56.89</v>
      </c>
      <c r="AH5" s="1">
        <v>84.24</v>
      </c>
      <c r="AI5" s="1">
        <v>27.25</v>
      </c>
      <c r="AJ5" s="1">
        <v>42.39</v>
      </c>
      <c r="AK5" s="1">
        <v>42.39</v>
      </c>
      <c r="AL5" s="1">
        <v>27.25</v>
      </c>
      <c r="AM5" s="1">
        <v>38.65</v>
      </c>
      <c r="AN5" s="1">
        <v>17.489999999999998</v>
      </c>
      <c r="AO5" s="1">
        <v>38.65</v>
      </c>
      <c r="AP5" s="1">
        <v>17.489999999999998</v>
      </c>
      <c r="AQ5" s="1">
        <v>17.489999999999998</v>
      </c>
      <c r="AR5" s="1">
        <v>436.06</v>
      </c>
      <c r="AS5" s="1">
        <v>193.77</v>
      </c>
      <c r="AT5" s="1">
        <v>8.43</v>
      </c>
      <c r="AU5" s="1">
        <v>17.28</v>
      </c>
      <c r="AV5" s="1">
        <v>406.33</v>
      </c>
      <c r="AW5" s="1">
        <v>230.11</v>
      </c>
      <c r="AX5" s="1">
        <v>37.93</v>
      </c>
      <c r="AY5" s="1">
        <v>51.84</v>
      </c>
      <c r="AZ5" s="4"/>
      <c r="BA5" s="4"/>
      <c r="BB5" s="4"/>
    </row>
    <row r="6" spans="1:102" s="4" customFormat="1" ht="14.7" thickBot="1" x14ac:dyDescent="0.6">
      <c r="B6" s="5" t="s">
        <v>134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102" ht="14.7" thickTop="1" x14ac:dyDescent="0.55000000000000004">
      <c r="A7" s="42"/>
      <c r="B7" s="1" t="s">
        <v>110</v>
      </c>
      <c r="C7" s="4">
        <v>35152636.649999999</v>
      </c>
      <c r="D7" s="4">
        <v>19482663.32</v>
      </c>
      <c r="E7" s="4">
        <v>4966996.8739999998</v>
      </c>
      <c r="F7" s="4">
        <v>3265476.923</v>
      </c>
      <c r="G7" s="4">
        <v>6504550.0060000001</v>
      </c>
      <c r="H7" s="4">
        <v>64150948.799999997</v>
      </c>
      <c r="I7" s="4">
        <v>4321107.6919999998</v>
      </c>
      <c r="J7" s="4">
        <v>4806374.4000000004</v>
      </c>
      <c r="K7" s="4">
        <v>11843090.029999999</v>
      </c>
      <c r="L7" s="4">
        <v>3151366.0060000001</v>
      </c>
      <c r="M7" s="4">
        <v>2624109.7850000001</v>
      </c>
      <c r="N7" s="4">
        <v>1054519.311</v>
      </c>
      <c r="O7" s="4">
        <v>26980221.379999999</v>
      </c>
      <c r="P7" s="4">
        <v>8041843.4950000001</v>
      </c>
      <c r="Q7" s="4">
        <v>18239002.449999999</v>
      </c>
      <c r="R7" s="4">
        <v>3545169.2310000001</v>
      </c>
      <c r="S7" s="4">
        <v>6479071.9749999996</v>
      </c>
      <c r="T7" s="4">
        <v>4985432.8619999997</v>
      </c>
      <c r="U7" s="4">
        <v>19300907.739999998</v>
      </c>
      <c r="V7" s="4">
        <v>2539908</v>
      </c>
      <c r="W7" s="4">
        <v>18873531.690000001</v>
      </c>
      <c r="X7" s="4">
        <v>1903999.0149999999</v>
      </c>
      <c r="Y7" s="4">
        <v>4093423.7540000002</v>
      </c>
      <c r="Z7" s="4">
        <v>4582695.8770000003</v>
      </c>
      <c r="AA7" s="4">
        <v>18646221.050000001</v>
      </c>
      <c r="AB7" s="4">
        <v>10798026.65</v>
      </c>
      <c r="AC7" s="4">
        <v>24867692.309999999</v>
      </c>
      <c r="AD7" s="4">
        <v>9941538.4619999994</v>
      </c>
      <c r="AE7" s="4">
        <v>11179802.880000001</v>
      </c>
      <c r="AF7" s="4">
        <v>2472092.3080000002</v>
      </c>
      <c r="AG7" s="4">
        <v>23617607.039999999</v>
      </c>
      <c r="AH7" s="4">
        <v>1699928.862</v>
      </c>
      <c r="AI7" s="4">
        <v>6293079.1380000003</v>
      </c>
      <c r="AJ7" s="4">
        <v>22243015.379999999</v>
      </c>
      <c r="AK7" s="4">
        <v>11300557.24</v>
      </c>
      <c r="AL7" s="4">
        <v>4312482.5350000001</v>
      </c>
      <c r="AM7" s="4">
        <v>10604111.82</v>
      </c>
      <c r="AN7" s="4">
        <v>11059750.859999999</v>
      </c>
      <c r="AO7" s="4">
        <v>4221437.1749999998</v>
      </c>
      <c r="AP7" s="4">
        <v>7323777.9689999996</v>
      </c>
      <c r="AQ7" s="4">
        <v>16021524.300000001</v>
      </c>
      <c r="AR7" s="4">
        <v>2302359.452</v>
      </c>
      <c r="AS7" s="4">
        <v>2758153.8459999999</v>
      </c>
      <c r="AT7" s="4">
        <v>13182336</v>
      </c>
      <c r="AU7" s="4">
        <v>28301028.920000002</v>
      </c>
      <c r="AV7" s="4">
        <v>4325188.4309999999</v>
      </c>
      <c r="AW7" s="4">
        <v>5791153.8459999999</v>
      </c>
      <c r="AX7" s="4">
        <v>17091482.48</v>
      </c>
      <c r="AY7" s="4">
        <v>11619692.310000001</v>
      </c>
      <c r="AZ7" s="4"/>
      <c r="BA7" s="4"/>
      <c r="BB7" s="4"/>
    </row>
    <row r="8" spans="1:102" x14ac:dyDescent="0.55000000000000004">
      <c r="A8" s="43"/>
      <c r="B8" s="1" t="s">
        <v>111</v>
      </c>
      <c r="C8" s="4">
        <v>864000</v>
      </c>
      <c r="D8" s="4">
        <v>576000</v>
      </c>
      <c r="E8" s="4">
        <v>132000</v>
      </c>
      <c r="F8" s="4">
        <v>432000</v>
      </c>
      <c r="G8" s="4">
        <v>288000</v>
      </c>
      <c r="H8" s="4">
        <v>288000</v>
      </c>
      <c r="I8" s="4">
        <v>0</v>
      </c>
      <c r="J8" s="4">
        <v>288000</v>
      </c>
      <c r="K8" s="4">
        <v>1008000</v>
      </c>
      <c r="L8" s="4">
        <v>132000</v>
      </c>
      <c r="M8" s="4">
        <v>0</v>
      </c>
      <c r="N8" s="4">
        <v>144000</v>
      </c>
      <c r="O8" s="4">
        <v>120000</v>
      </c>
      <c r="P8" s="4">
        <v>192000</v>
      </c>
      <c r="Q8" s="4">
        <v>228000</v>
      </c>
      <c r="R8" s="4">
        <v>576000</v>
      </c>
      <c r="S8" s="4">
        <v>0</v>
      </c>
      <c r="T8" s="4">
        <v>240000</v>
      </c>
      <c r="U8" s="4">
        <v>240000</v>
      </c>
      <c r="V8" s="4">
        <v>240000</v>
      </c>
      <c r="W8" s="4">
        <v>288000</v>
      </c>
      <c r="X8" s="4">
        <v>168000</v>
      </c>
      <c r="Y8" s="4">
        <v>144000</v>
      </c>
      <c r="Z8" s="4">
        <v>96000</v>
      </c>
      <c r="AA8" s="4">
        <v>0</v>
      </c>
      <c r="AB8" s="4">
        <v>288000</v>
      </c>
      <c r="AC8" s="4">
        <v>0</v>
      </c>
      <c r="AD8" s="4">
        <v>240000</v>
      </c>
      <c r="AE8" s="4">
        <v>252000</v>
      </c>
      <c r="AF8" s="4">
        <v>240000</v>
      </c>
      <c r="AG8" s="4">
        <v>864000</v>
      </c>
      <c r="AH8" s="4">
        <v>0</v>
      </c>
      <c r="AI8" s="4">
        <v>240000</v>
      </c>
      <c r="AJ8" s="4">
        <v>96000</v>
      </c>
      <c r="AK8" s="4">
        <v>144000</v>
      </c>
      <c r="AL8" s="4">
        <v>240000</v>
      </c>
      <c r="AM8" s="4">
        <v>576000</v>
      </c>
      <c r="AN8" s="4">
        <v>576000</v>
      </c>
      <c r="AO8" s="4">
        <v>288000</v>
      </c>
      <c r="AP8" s="4">
        <v>720000</v>
      </c>
      <c r="AQ8" s="4">
        <v>767520</v>
      </c>
      <c r="AR8" s="4">
        <v>327996</v>
      </c>
      <c r="AS8" s="4">
        <v>960000</v>
      </c>
      <c r="AT8" s="4">
        <v>288000</v>
      </c>
      <c r="AU8" s="4">
        <v>2592000</v>
      </c>
      <c r="AV8" s="4">
        <v>0</v>
      </c>
      <c r="AW8" s="4">
        <v>648000</v>
      </c>
      <c r="AX8" s="4">
        <v>1428480</v>
      </c>
      <c r="AY8" s="4">
        <v>1152000</v>
      </c>
      <c r="AZ8" s="4"/>
      <c r="BA8" s="4"/>
      <c r="BB8" s="4"/>
    </row>
    <row r="9" spans="1:102" x14ac:dyDescent="0.55000000000000004">
      <c r="A9" s="43"/>
      <c r="B9" s="1" t="s">
        <v>116</v>
      </c>
      <c r="C9" s="4">
        <v>19676946.690000001</v>
      </c>
      <c r="D9" s="4">
        <v>10255014.34</v>
      </c>
      <c r="E9" s="4">
        <v>1125168.7290000001</v>
      </c>
      <c r="F9" s="4">
        <v>3723421.7420000001</v>
      </c>
      <c r="G9" s="4">
        <v>8710278.1630000006</v>
      </c>
      <c r="H9" s="4">
        <v>53906357.079999998</v>
      </c>
      <c r="I9" s="4">
        <v>2121599.4929999998</v>
      </c>
      <c r="J9" s="4">
        <v>10827127.15</v>
      </c>
      <c r="K9" s="4">
        <v>12066569.689999999</v>
      </c>
      <c r="L9" s="4">
        <v>3453140.784</v>
      </c>
      <c r="M9" s="4">
        <v>3961767.5529999998</v>
      </c>
      <c r="N9" s="4">
        <v>1339426.226</v>
      </c>
      <c r="O9" s="4">
        <v>14437432.65</v>
      </c>
      <c r="P9" s="4">
        <v>9281304.4949999992</v>
      </c>
      <c r="Q9" s="4">
        <v>24685141.370000001</v>
      </c>
      <c r="R9" s="4">
        <v>4615535.358</v>
      </c>
      <c r="S9" s="4">
        <v>10823155.439999999</v>
      </c>
      <c r="T9" s="4">
        <v>10395558.51</v>
      </c>
      <c r="U9" s="4">
        <v>16869949.109999999</v>
      </c>
      <c r="V9" s="4">
        <v>4870723.9630000005</v>
      </c>
      <c r="W9" s="4">
        <v>12608890.43</v>
      </c>
      <c r="X9" s="4">
        <v>4028598.3629999999</v>
      </c>
      <c r="Y9" s="4">
        <v>12180453.779999999</v>
      </c>
      <c r="Z9" s="4">
        <v>3959546.7910000002</v>
      </c>
      <c r="AA9" s="4">
        <v>153563956.80000001</v>
      </c>
      <c r="AB9" s="4">
        <v>26765939.420000002</v>
      </c>
      <c r="AC9" s="4">
        <v>19002304.960000001</v>
      </c>
      <c r="AD9" s="4">
        <v>17842163.77</v>
      </c>
      <c r="AE9" s="4">
        <v>3573014.4849999999</v>
      </c>
      <c r="AF9" s="4">
        <v>4973807.5630000001</v>
      </c>
      <c r="AG9" s="4">
        <v>11536475.449999999</v>
      </c>
      <c r="AH9" s="4">
        <v>1273691.442</v>
      </c>
      <c r="AI9" s="4">
        <v>13206244.74</v>
      </c>
      <c r="AJ9" s="4">
        <v>35584551.259999998</v>
      </c>
      <c r="AK9" s="4">
        <v>6397197.5470000003</v>
      </c>
      <c r="AL9" s="4">
        <v>9619640.2050000001</v>
      </c>
      <c r="AM9" s="4">
        <v>4563164.6739999996</v>
      </c>
      <c r="AN9" s="4">
        <v>16519752.91</v>
      </c>
      <c r="AO9" s="4">
        <v>2574464.551</v>
      </c>
      <c r="AP9" s="4">
        <v>16948329.969999999</v>
      </c>
      <c r="AQ9" s="4">
        <v>16504796.68</v>
      </c>
      <c r="AR9" s="4">
        <v>1825863.2949999999</v>
      </c>
      <c r="AS9" s="4">
        <v>3532291.0049999999</v>
      </c>
      <c r="AT9" s="4">
        <v>16063551.67</v>
      </c>
      <c r="AU9" s="4">
        <v>205192530.30000001</v>
      </c>
      <c r="AV9" s="4">
        <v>485438.9632</v>
      </c>
      <c r="AW9" s="4">
        <v>11174667.970000001</v>
      </c>
      <c r="AX9" s="4">
        <v>17096778.190000001</v>
      </c>
      <c r="AY9" s="4">
        <v>12806686.619999999</v>
      </c>
      <c r="AZ9" s="4"/>
      <c r="BA9" s="4"/>
      <c r="BB9" s="4"/>
    </row>
    <row r="10" spans="1:102" x14ac:dyDescent="0.55000000000000004">
      <c r="A10" s="43"/>
      <c r="B10" s="1" t="s">
        <v>112</v>
      </c>
      <c r="C10" s="4">
        <v>968377.07689999999</v>
      </c>
      <c r="D10" s="4">
        <v>428883.12449999998</v>
      </c>
      <c r="E10" s="4">
        <v>47337.781470000002</v>
      </c>
      <c r="F10" s="4">
        <v>151723.38250000001</v>
      </c>
      <c r="G10" s="4">
        <v>404906.72970000003</v>
      </c>
      <c r="H10" s="4">
        <v>2575363.0580000002</v>
      </c>
      <c r="I10" s="4">
        <v>132912.3469</v>
      </c>
      <c r="J10" s="4">
        <v>501310.65950000001</v>
      </c>
      <c r="K10" s="4">
        <v>505088.22159999999</v>
      </c>
      <c r="L10" s="4">
        <v>0</v>
      </c>
      <c r="M10" s="4">
        <v>0</v>
      </c>
      <c r="N10" s="4">
        <v>0</v>
      </c>
      <c r="O10" s="4">
        <v>647875.04909999995</v>
      </c>
      <c r="P10" s="4">
        <v>386336.30489999999</v>
      </c>
      <c r="Q10" s="4">
        <v>1214226.93</v>
      </c>
      <c r="R10" s="4">
        <v>292797.74430000002</v>
      </c>
      <c r="S10" s="4">
        <v>441083.94219999999</v>
      </c>
      <c r="T10" s="4">
        <v>470127.21480000002</v>
      </c>
      <c r="U10" s="4">
        <v>759393.74890000001</v>
      </c>
      <c r="V10" s="4">
        <v>231982.5821</v>
      </c>
      <c r="W10" s="4">
        <v>582755.09129999997</v>
      </c>
      <c r="X10" s="4">
        <v>172758.47750000001</v>
      </c>
      <c r="Y10" s="4">
        <v>588465.01899999997</v>
      </c>
      <c r="Z10" s="4">
        <v>173081.31529999999</v>
      </c>
      <c r="AA10" s="4">
        <v>6578199.5109999999</v>
      </c>
      <c r="AB10" s="4">
        <v>1547662.4750000001</v>
      </c>
      <c r="AC10" s="4">
        <v>808067.48459999997</v>
      </c>
      <c r="AD10" s="4">
        <v>761691.3737</v>
      </c>
      <c r="AE10" s="4">
        <v>156049.4566</v>
      </c>
      <c r="AF10" s="4">
        <v>212259.2188</v>
      </c>
      <c r="AG10" s="4">
        <v>493944.94150000002</v>
      </c>
      <c r="AH10" s="4">
        <v>49438.318570000003</v>
      </c>
      <c r="AI10" s="4">
        <v>533957.69700000004</v>
      </c>
      <c r="AJ10" s="4">
        <v>1611855.3049999999</v>
      </c>
      <c r="AK10" s="4">
        <v>295956.5919</v>
      </c>
      <c r="AL10" s="4">
        <v>435245.30910000001</v>
      </c>
      <c r="AM10" s="4">
        <v>179035.3094</v>
      </c>
      <c r="AN10" s="4">
        <v>733234.38549999997</v>
      </c>
      <c r="AO10" s="4">
        <v>121346.4973</v>
      </c>
      <c r="AP10" s="4">
        <v>701451.24289999995</v>
      </c>
      <c r="AQ10" s="4">
        <v>662206.82129999995</v>
      </c>
      <c r="AR10" s="4">
        <v>83252.013389999993</v>
      </c>
      <c r="AS10" s="4">
        <v>178237.8425</v>
      </c>
      <c r="AT10" s="4">
        <v>750448.97290000005</v>
      </c>
      <c r="AU10" s="4">
        <v>8704509.8579999991</v>
      </c>
      <c r="AV10" s="4">
        <v>20475.56784</v>
      </c>
      <c r="AW10" s="4">
        <v>473391.35239999997</v>
      </c>
      <c r="AX10" s="4">
        <v>741899.74190000002</v>
      </c>
      <c r="AY10" s="4">
        <v>571594.4314</v>
      </c>
      <c r="AZ10" s="4"/>
      <c r="BA10" s="4"/>
      <c r="BB10" s="4"/>
    </row>
    <row r="11" spans="1:102" x14ac:dyDescent="0.55000000000000004">
      <c r="A11" s="43"/>
      <c r="B11" s="1" t="s">
        <v>113</v>
      </c>
      <c r="C11" s="4">
        <v>0</v>
      </c>
      <c r="D11" s="4">
        <v>0</v>
      </c>
      <c r="E11" s="4">
        <v>120000</v>
      </c>
      <c r="F11" s="4">
        <v>0</v>
      </c>
      <c r="G11" s="4">
        <v>0</v>
      </c>
      <c r="H11" s="4">
        <v>0</v>
      </c>
      <c r="I11" s="4">
        <v>120000</v>
      </c>
      <c r="J11" s="4">
        <v>0</v>
      </c>
      <c r="K11" s="4">
        <v>576000</v>
      </c>
      <c r="L11" s="4">
        <v>720000</v>
      </c>
      <c r="M11" s="4">
        <v>120000</v>
      </c>
      <c r="N11" s="4">
        <v>156000</v>
      </c>
      <c r="O11" s="4">
        <v>0</v>
      </c>
      <c r="P11" s="4">
        <v>0</v>
      </c>
      <c r="Q11" s="4">
        <v>0</v>
      </c>
      <c r="R11" s="4">
        <v>0</v>
      </c>
      <c r="S11" s="4">
        <v>156000</v>
      </c>
      <c r="T11" s="4">
        <v>1560000</v>
      </c>
      <c r="U11" s="4">
        <v>288000</v>
      </c>
      <c r="V11" s="4">
        <v>21600</v>
      </c>
      <c r="W11" s="4">
        <v>0</v>
      </c>
      <c r="X11" s="4">
        <v>960000</v>
      </c>
      <c r="Y11" s="4">
        <v>192000</v>
      </c>
      <c r="Z11" s="4">
        <v>96000</v>
      </c>
      <c r="AA11" s="4">
        <v>1224000</v>
      </c>
      <c r="AB11" s="4">
        <v>564000</v>
      </c>
      <c r="AC11" s="4">
        <v>0</v>
      </c>
      <c r="AD11" s="4">
        <v>0</v>
      </c>
      <c r="AE11" s="4">
        <v>1080000</v>
      </c>
      <c r="AF11" s="4">
        <v>144000</v>
      </c>
      <c r="AG11" s="4">
        <v>3900000</v>
      </c>
      <c r="AH11" s="4">
        <v>576000</v>
      </c>
      <c r="AI11" s="4">
        <v>0</v>
      </c>
      <c r="AJ11" s="4">
        <v>0</v>
      </c>
      <c r="AK11" s="4">
        <v>0</v>
      </c>
      <c r="AL11" s="4">
        <v>0</v>
      </c>
      <c r="AM11" s="4">
        <v>540000</v>
      </c>
      <c r="AN11" s="4">
        <v>3200000</v>
      </c>
      <c r="AO11" s="4">
        <v>0</v>
      </c>
      <c r="AP11" s="4">
        <v>0</v>
      </c>
      <c r="AQ11" s="4">
        <v>0</v>
      </c>
      <c r="AR11" s="4">
        <v>0</v>
      </c>
      <c r="AS11" s="4">
        <v>750000</v>
      </c>
      <c r="AT11" s="4">
        <v>175000</v>
      </c>
      <c r="AU11" s="4">
        <v>350000</v>
      </c>
      <c r="AV11" s="4">
        <v>120000</v>
      </c>
      <c r="AW11" s="4">
        <v>480000</v>
      </c>
      <c r="AX11" s="4">
        <v>2163000</v>
      </c>
      <c r="AY11" s="4">
        <v>0</v>
      </c>
      <c r="AZ11" s="4"/>
      <c r="BA11" s="4"/>
      <c r="BB11" s="4"/>
    </row>
    <row r="12" spans="1:102" x14ac:dyDescent="0.55000000000000004">
      <c r="A12" s="43"/>
      <c r="B12" s="1" t="s">
        <v>114</v>
      </c>
      <c r="C12" s="4">
        <v>4060000</v>
      </c>
      <c r="D12" s="4">
        <v>240000</v>
      </c>
      <c r="E12" s="4">
        <v>50000</v>
      </c>
      <c r="F12" s="4">
        <v>624000</v>
      </c>
      <c r="G12" s="4">
        <v>2089362.8130000001</v>
      </c>
      <c r="H12" s="4">
        <v>8713140.398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5025000</v>
      </c>
      <c r="P12" s="4">
        <v>30000</v>
      </c>
      <c r="Q12" s="4">
        <v>1775000</v>
      </c>
      <c r="R12" s="4">
        <v>901000</v>
      </c>
      <c r="S12" s="4">
        <v>24000</v>
      </c>
      <c r="T12" s="4">
        <v>0</v>
      </c>
      <c r="U12" s="4">
        <v>0</v>
      </c>
      <c r="V12" s="4">
        <v>210000</v>
      </c>
      <c r="W12" s="4">
        <v>750000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182000</v>
      </c>
      <c r="AD12" s="4">
        <v>75000</v>
      </c>
      <c r="AE12" s="4">
        <v>0</v>
      </c>
      <c r="AF12" s="4">
        <v>0</v>
      </c>
      <c r="AG12" s="4">
        <v>1152000</v>
      </c>
      <c r="AH12" s="4">
        <v>0</v>
      </c>
      <c r="AI12" s="4">
        <v>44000</v>
      </c>
      <c r="AJ12" s="4">
        <v>160000</v>
      </c>
      <c r="AK12" s="4">
        <v>225000</v>
      </c>
      <c r="AL12" s="4">
        <v>1440000</v>
      </c>
      <c r="AM12" s="4">
        <v>0</v>
      </c>
      <c r="AN12" s="4">
        <v>480000</v>
      </c>
      <c r="AO12" s="4">
        <v>120000</v>
      </c>
      <c r="AP12" s="4">
        <v>427500</v>
      </c>
      <c r="AQ12" s="4">
        <v>243000</v>
      </c>
      <c r="AR12" s="4">
        <v>8000</v>
      </c>
      <c r="AS12" s="4">
        <v>192000</v>
      </c>
      <c r="AT12" s="4">
        <v>320000</v>
      </c>
      <c r="AU12" s="4">
        <v>1000000</v>
      </c>
      <c r="AV12" s="4">
        <v>9566.6795480000001</v>
      </c>
      <c r="AW12" s="4">
        <v>0</v>
      </c>
      <c r="AX12" s="4">
        <v>381000</v>
      </c>
      <c r="AY12" s="4">
        <v>453750</v>
      </c>
      <c r="AZ12" s="4"/>
      <c r="BA12" s="4"/>
      <c r="BB12" s="4"/>
    </row>
    <row r="13" spans="1:102" x14ac:dyDescent="0.55000000000000004">
      <c r="A13" s="43"/>
      <c r="B13" s="1" t="s">
        <v>87</v>
      </c>
      <c r="C13" s="4">
        <v>1080000</v>
      </c>
      <c r="D13" s="4">
        <v>0</v>
      </c>
      <c r="E13" s="4">
        <v>0</v>
      </c>
      <c r="F13" s="4">
        <v>0</v>
      </c>
      <c r="G13" s="4">
        <v>1080000</v>
      </c>
      <c r="H13" s="4">
        <v>18345600</v>
      </c>
      <c r="I13" s="4">
        <v>680400</v>
      </c>
      <c r="J13" s="4">
        <v>1080000</v>
      </c>
      <c r="K13" s="4">
        <v>1360800</v>
      </c>
      <c r="L13" s="4">
        <v>540000</v>
      </c>
      <c r="M13" s="4">
        <v>540000</v>
      </c>
      <c r="N13" s="4">
        <v>540000</v>
      </c>
      <c r="O13" s="4">
        <v>1080000</v>
      </c>
      <c r="P13" s="4">
        <v>540000</v>
      </c>
      <c r="Q13" s="4">
        <v>1080000</v>
      </c>
      <c r="R13" s="4">
        <v>0</v>
      </c>
      <c r="S13" s="4">
        <v>1080000</v>
      </c>
      <c r="T13" s="4">
        <v>540000</v>
      </c>
      <c r="U13" s="4">
        <v>2160000</v>
      </c>
      <c r="V13" s="4">
        <v>324000</v>
      </c>
      <c r="W13" s="4">
        <v>388800</v>
      </c>
      <c r="X13" s="4">
        <v>1080000</v>
      </c>
      <c r="Y13" s="4">
        <v>0</v>
      </c>
      <c r="Z13" s="4">
        <v>1080000</v>
      </c>
      <c r="AA13" s="4">
        <v>1998000</v>
      </c>
      <c r="AB13" s="4">
        <v>388800</v>
      </c>
      <c r="AC13" s="4">
        <v>680400</v>
      </c>
      <c r="AD13" s="4">
        <v>64800</v>
      </c>
      <c r="AE13" s="4">
        <v>0</v>
      </c>
      <c r="AF13" s="4">
        <v>540000</v>
      </c>
      <c r="AG13" s="4">
        <v>2160000</v>
      </c>
      <c r="AH13" s="4">
        <v>0</v>
      </c>
      <c r="AI13" s="4">
        <v>1080000</v>
      </c>
      <c r="AJ13" s="4">
        <v>1080000</v>
      </c>
      <c r="AK13" s="4">
        <v>1080000</v>
      </c>
      <c r="AL13" s="4">
        <v>1080000</v>
      </c>
      <c r="AM13" s="4">
        <v>1080000</v>
      </c>
      <c r="AN13" s="4">
        <v>1080000</v>
      </c>
      <c r="AO13" s="4">
        <v>1080000</v>
      </c>
      <c r="AP13" s="4">
        <v>1080000</v>
      </c>
      <c r="AQ13" s="4">
        <v>1080000</v>
      </c>
      <c r="AR13" s="4">
        <v>0</v>
      </c>
      <c r="AS13" s="4">
        <v>540000</v>
      </c>
      <c r="AT13" s="4">
        <v>810000</v>
      </c>
      <c r="AU13" s="4">
        <v>5720400</v>
      </c>
      <c r="AV13" s="4">
        <v>0</v>
      </c>
      <c r="AW13" s="4">
        <v>540000</v>
      </c>
      <c r="AX13" s="4">
        <v>158760</v>
      </c>
      <c r="AY13" s="4">
        <v>1080000</v>
      </c>
      <c r="AZ13" s="4"/>
      <c r="BA13" s="4"/>
      <c r="BB13" s="4"/>
    </row>
    <row r="14" spans="1:102" x14ac:dyDescent="0.55000000000000004">
      <c r="A14" s="43"/>
      <c r="B14" s="1" t="s">
        <v>115</v>
      </c>
      <c r="C14" s="4">
        <v>340111.82069999998</v>
      </c>
      <c r="D14" s="4">
        <v>808833.10809999995</v>
      </c>
      <c r="E14" s="4">
        <v>802522.55799999996</v>
      </c>
      <c r="F14" s="4">
        <v>802608.83759999997</v>
      </c>
      <c r="G14" s="4">
        <v>337166.4988</v>
      </c>
      <c r="H14" s="4">
        <v>716876.36860000005</v>
      </c>
      <c r="I14" s="4">
        <v>950769.02910000004</v>
      </c>
      <c r="J14" s="4">
        <v>350003.62270000001</v>
      </c>
      <c r="K14" s="4">
        <v>946104.02890000003</v>
      </c>
      <c r="L14" s="4">
        <v>335769.56800000003</v>
      </c>
      <c r="M14" s="4">
        <v>335588.38089999999</v>
      </c>
      <c r="N14" s="4">
        <v>369522.97129999998</v>
      </c>
      <c r="O14" s="4">
        <v>346916.4105</v>
      </c>
      <c r="P14" s="4">
        <v>334010.26299999998</v>
      </c>
      <c r="Q14" s="4">
        <v>411805.10310000001</v>
      </c>
      <c r="R14" s="4">
        <v>815195.75069999998</v>
      </c>
      <c r="S14" s="4">
        <v>337166.4988</v>
      </c>
      <c r="T14" s="4">
        <v>348211.40259999997</v>
      </c>
      <c r="U14" s="4">
        <v>440218.6042</v>
      </c>
      <c r="V14" s="4">
        <v>335728.34960000002</v>
      </c>
      <c r="W14" s="4">
        <v>381635.02750000003</v>
      </c>
      <c r="X14" s="4">
        <v>308654.16350000002</v>
      </c>
      <c r="Y14" s="4">
        <v>12674.789479999999</v>
      </c>
      <c r="Z14" s="4">
        <v>332432.14510000002</v>
      </c>
      <c r="AA14" s="4">
        <v>1132464.0490000001</v>
      </c>
      <c r="AB14" s="4">
        <v>356331.45199999999</v>
      </c>
      <c r="AC14" s="4">
        <v>320568.51909999998</v>
      </c>
      <c r="AD14" s="4">
        <v>338887.79700000002</v>
      </c>
      <c r="AE14" s="4">
        <v>807431.39229999995</v>
      </c>
      <c r="AF14" s="4">
        <v>355407.87300000002</v>
      </c>
      <c r="AG14" s="4">
        <v>425661.45429999998</v>
      </c>
      <c r="AH14" s="4">
        <v>3190.7476230000002</v>
      </c>
      <c r="AI14" s="4">
        <v>296931.41230000003</v>
      </c>
      <c r="AJ14" s="4">
        <v>356481.62219999998</v>
      </c>
      <c r="AK14" s="4">
        <v>309274.49650000001</v>
      </c>
      <c r="AL14" s="4">
        <v>9432.2741069999993</v>
      </c>
      <c r="AM14" s="4">
        <v>944783.21169999999</v>
      </c>
      <c r="AN14" s="4">
        <v>993733.18429999996</v>
      </c>
      <c r="AO14" s="4">
        <v>318582.46779999998</v>
      </c>
      <c r="AP14" s="4">
        <v>364113.37300000002</v>
      </c>
      <c r="AQ14" s="4">
        <v>1164529.547</v>
      </c>
      <c r="AR14" s="4">
        <v>4668.5183489999999</v>
      </c>
      <c r="AS14" s="4">
        <v>432170.28960000002</v>
      </c>
      <c r="AT14" s="4">
        <v>368978.91470000002</v>
      </c>
      <c r="AU14" s="4">
        <v>712638.25309999997</v>
      </c>
      <c r="AV14" s="4">
        <v>0</v>
      </c>
      <c r="AW14" s="4">
        <v>310553.79220000003</v>
      </c>
      <c r="AX14" s="4">
        <v>1129873.798</v>
      </c>
      <c r="AY14" s="4">
        <v>423016.71580000001</v>
      </c>
      <c r="AZ14" s="4"/>
      <c r="BA14" s="4"/>
      <c r="BB14" s="4"/>
    </row>
    <row r="15" spans="1:102" x14ac:dyDescent="0.55000000000000004">
      <c r="A15" s="43"/>
      <c r="B15" s="1" t="s">
        <v>74</v>
      </c>
      <c r="C15" s="4">
        <v>20751326.690000001</v>
      </c>
      <c r="D15" s="4">
        <v>200000</v>
      </c>
      <c r="E15" s="4">
        <v>50000</v>
      </c>
      <c r="F15" s="4">
        <v>3963443.165</v>
      </c>
      <c r="G15" s="4">
        <v>2706129.0320000001</v>
      </c>
      <c r="H15" s="4">
        <v>13763409.15</v>
      </c>
      <c r="I15" s="4">
        <v>0</v>
      </c>
      <c r="J15" s="4">
        <v>0</v>
      </c>
      <c r="K15" s="4">
        <v>0</v>
      </c>
      <c r="L15" s="4">
        <v>40000</v>
      </c>
      <c r="M15" s="4">
        <v>0</v>
      </c>
      <c r="N15" s="4">
        <v>0</v>
      </c>
      <c r="O15" s="4">
        <v>34277191.439999998</v>
      </c>
      <c r="P15" s="4">
        <v>30000</v>
      </c>
      <c r="Q15" s="4">
        <v>18239297.18</v>
      </c>
      <c r="R15" s="4">
        <v>6763479.5429999996</v>
      </c>
      <c r="S15" s="4">
        <v>40000</v>
      </c>
      <c r="T15" s="4">
        <v>0</v>
      </c>
      <c r="U15" s="4">
        <v>0</v>
      </c>
      <c r="V15" s="4">
        <v>30000</v>
      </c>
      <c r="W15" s="4">
        <v>9000575.4330000002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13000831.18</v>
      </c>
      <c r="AD15" s="4">
        <v>1011980.665</v>
      </c>
      <c r="AE15" s="4">
        <v>0</v>
      </c>
      <c r="AF15" s="4">
        <v>0</v>
      </c>
      <c r="AG15" s="4">
        <v>12000767.24</v>
      </c>
      <c r="AH15" s="4">
        <v>0</v>
      </c>
      <c r="AI15" s="4">
        <v>55000</v>
      </c>
      <c r="AJ15" s="4">
        <v>2350150.2519999999</v>
      </c>
      <c r="AK15" s="4">
        <v>45000</v>
      </c>
      <c r="AL15" s="4">
        <v>240000</v>
      </c>
      <c r="AM15" s="4">
        <v>0</v>
      </c>
      <c r="AN15" s="4">
        <v>12000767.24</v>
      </c>
      <c r="AO15" s="4">
        <v>809584.53200000001</v>
      </c>
      <c r="AP15" s="4">
        <v>3734187.477</v>
      </c>
      <c r="AQ15" s="4">
        <v>3096660.835</v>
      </c>
      <c r="AR15" s="4">
        <v>10000</v>
      </c>
      <c r="AS15" s="4">
        <v>5993280.6459999997</v>
      </c>
      <c r="AT15" s="4">
        <v>4113160.4440000001</v>
      </c>
      <c r="AU15" s="4">
        <v>3830983.4130000002</v>
      </c>
      <c r="AV15" s="4">
        <v>47833.39774</v>
      </c>
      <c r="AW15" s="4">
        <v>0</v>
      </c>
      <c r="AX15" s="4">
        <v>5905375.6299999999</v>
      </c>
      <c r="AY15" s="4">
        <v>11350725.689999999</v>
      </c>
      <c r="AZ15" s="4"/>
      <c r="BA15" s="4"/>
      <c r="BB15" s="4"/>
    </row>
    <row r="16" spans="1:102" x14ac:dyDescent="0.55000000000000004">
      <c r="A16" s="43"/>
      <c r="B16" s="1" t="s">
        <v>117</v>
      </c>
      <c r="C16" s="4">
        <v>1227527.635</v>
      </c>
      <c r="D16" s="4">
        <v>1566291.75</v>
      </c>
      <c r="E16" s="4">
        <v>336469.89640000003</v>
      </c>
      <c r="F16" s="4">
        <v>1897049.321</v>
      </c>
      <c r="G16" s="4">
        <v>162545.8437</v>
      </c>
      <c r="H16" s="4">
        <v>623092.40079999994</v>
      </c>
      <c r="I16" s="4">
        <v>277721.18430000002</v>
      </c>
      <c r="J16" s="4">
        <v>877314.10030000005</v>
      </c>
      <c r="K16" s="4">
        <v>1538148.098</v>
      </c>
      <c r="L16" s="4">
        <v>1040293.4</v>
      </c>
      <c r="M16" s="4">
        <v>1096642.625</v>
      </c>
      <c r="N16" s="4">
        <v>484231.80859999999</v>
      </c>
      <c r="O16" s="4">
        <v>964477.37390000001</v>
      </c>
      <c r="P16" s="4">
        <v>141120.75339999999</v>
      </c>
      <c r="Q16" s="4">
        <v>1104680.1299999999</v>
      </c>
      <c r="R16" s="4">
        <v>735357.39679999999</v>
      </c>
      <c r="S16" s="4">
        <v>635322.04040000006</v>
      </c>
      <c r="T16" s="4">
        <v>705913.37829999998</v>
      </c>
      <c r="U16" s="4">
        <v>2524569.1609999998</v>
      </c>
      <c r="V16" s="4">
        <v>2563580.1630000002</v>
      </c>
      <c r="W16" s="4">
        <v>512716.03259999998</v>
      </c>
      <c r="X16" s="4">
        <v>355780.34259999997</v>
      </c>
      <c r="Y16" s="4">
        <v>289796.0184</v>
      </c>
      <c r="Z16" s="4">
        <v>993480.19660000002</v>
      </c>
      <c r="AA16" s="4">
        <v>3645980.6770000001</v>
      </c>
      <c r="AB16" s="4">
        <v>1331637.4739999999</v>
      </c>
      <c r="AC16" s="4">
        <v>427263.36050000001</v>
      </c>
      <c r="AD16" s="4">
        <v>769074.049</v>
      </c>
      <c r="AE16" s="4">
        <v>512716.03259999998</v>
      </c>
      <c r="AF16" s="4">
        <v>3106489.4730000002</v>
      </c>
      <c r="AG16" s="4">
        <v>570117.93629999994</v>
      </c>
      <c r="AH16" s="4">
        <v>500978.67469999997</v>
      </c>
      <c r="AI16" s="4">
        <v>837436.18660000002</v>
      </c>
      <c r="AJ16" s="4">
        <v>1459816.4820000001</v>
      </c>
      <c r="AK16" s="4">
        <v>176478.34460000001</v>
      </c>
      <c r="AL16" s="4">
        <v>436164.68050000002</v>
      </c>
      <c r="AM16" s="4">
        <v>598168.7047</v>
      </c>
      <c r="AN16" s="4">
        <v>10781898.02</v>
      </c>
      <c r="AO16" s="4">
        <v>512716.03259999998</v>
      </c>
      <c r="AP16" s="4">
        <v>1574465.4839999999</v>
      </c>
      <c r="AQ16" s="4">
        <v>1803144.2649999999</v>
      </c>
      <c r="AR16" s="4">
        <v>58278.722379999999</v>
      </c>
      <c r="AS16" s="4">
        <v>4772531.7369999997</v>
      </c>
      <c r="AT16" s="4">
        <v>2270223.6170000001</v>
      </c>
      <c r="AU16" s="4">
        <v>270600.12829999998</v>
      </c>
      <c r="AV16" s="4">
        <v>31580.335340000001</v>
      </c>
      <c r="AW16" s="4">
        <v>2129195.747</v>
      </c>
      <c r="AX16" s="4">
        <v>701585.01470000006</v>
      </c>
      <c r="AY16" s="4">
        <v>1979220.115</v>
      </c>
      <c r="AZ16" s="4"/>
      <c r="BA16" s="4"/>
      <c r="BB16" s="4"/>
    </row>
    <row r="17" spans="1:102" x14ac:dyDescent="0.55000000000000004">
      <c r="A17" s="43"/>
      <c r="B17" s="1" t="s">
        <v>118</v>
      </c>
      <c r="C17" s="4">
        <v>948986.98069999996</v>
      </c>
      <c r="D17" s="4">
        <v>406363.30070000002</v>
      </c>
      <c r="E17" s="4">
        <v>289749.12</v>
      </c>
      <c r="F17" s="4">
        <v>289749.12</v>
      </c>
      <c r="G17" s="4">
        <v>289749.12</v>
      </c>
      <c r="H17" s="4">
        <v>724372.8</v>
      </c>
      <c r="I17" s="4">
        <v>289749.12</v>
      </c>
      <c r="J17" s="4">
        <v>289749.12</v>
      </c>
      <c r="K17" s="4">
        <v>289749.12</v>
      </c>
      <c r="L17" s="4">
        <v>289749.12</v>
      </c>
      <c r="M17" s="4">
        <v>289749.12</v>
      </c>
      <c r="N17" s="4">
        <v>289749.12</v>
      </c>
      <c r="O17" s="4">
        <v>289749.12</v>
      </c>
      <c r="P17" s="4">
        <v>289749.12</v>
      </c>
      <c r="Q17" s="4">
        <v>345420.51360000001</v>
      </c>
      <c r="R17" s="4">
        <v>289749.12</v>
      </c>
      <c r="S17" s="4">
        <v>289749.12</v>
      </c>
      <c r="T17" s="4">
        <v>289749.12</v>
      </c>
      <c r="U17" s="4">
        <v>325250.64529999997</v>
      </c>
      <c r="V17" s="4">
        <v>289749.12</v>
      </c>
      <c r="W17" s="4">
        <v>289749.12</v>
      </c>
      <c r="X17" s="4">
        <v>289749.12</v>
      </c>
      <c r="Y17" s="4">
        <v>289749.12</v>
      </c>
      <c r="Z17" s="4">
        <v>289749.12</v>
      </c>
      <c r="AA17" s="4">
        <v>289749.12</v>
      </c>
      <c r="AB17" s="4">
        <v>289749.12</v>
      </c>
      <c r="AC17" s="4">
        <v>289749.12</v>
      </c>
      <c r="AD17" s="4">
        <v>289749.12</v>
      </c>
      <c r="AE17" s="4">
        <v>289749.12</v>
      </c>
      <c r="AF17" s="4">
        <v>289749.12</v>
      </c>
      <c r="AG17" s="4">
        <v>289749.12</v>
      </c>
      <c r="AH17" s="4">
        <v>289749.12</v>
      </c>
      <c r="AI17" s="4">
        <v>289749.12</v>
      </c>
      <c r="AJ17" s="4">
        <v>327420.51360000001</v>
      </c>
      <c r="AK17" s="4">
        <v>289749.12</v>
      </c>
      <c r="AL17" s="4">
        <v>289749.12</v>
      </c>
      <c r="AM17" s="4">
        <v>440640.4645</v>
      </c>
      <c r="AN17" s="4">
        <v>3075223.1540000001</v>
      </c>
      <c r="AO17" s="4">
        <v>289749.12</v>
      </c>
      <c r="AP17" s="4">
        <v>289749.12</v>
      </c>
      <c r="AQ17" s="4">
        <v>469727.60389999999</v>
      </c>
      <c r="AR17" s="4">
        <v>289749.12</v>
      </c>
      <c r="AS17" s="4">
        <v>295491.90710000001</v>
      </c>
      <c r="AT17" s="4">
        <v>289749.12</v>
      </c>
      <c r="AU17" s="4">
        <v>744986.98069999996</v>
      </c>
      <c r="AV17" s="4">
        <v>289749.12</v>
      </c>
      <c r="AW17" s="4">
        <v>383927.60389999999</v>
      </c>
      <c r="AX17" s="4">
        <v>289749.12</v>
      </c>
      <c r="AY17" s="4">
        <v>724372.8</v>
      </c>
      <c r="AZ17" s="4"/>
      <c r="BA17" s="4"/>
      <c r="BB17" s="4"/>
    </row>
    <row r="18" spans="1:102" x14ac:dyDescent="0.55000000000000004">
      <c r="A18" s="43"/>
      <c r="B18" s="1" t="s">
        <v>119</v>
      </c>
      <c r="C18" s="4">
        <v>22647802.039999999</v>
      </c>
      <c r="D18" s="4">
        <v>11980984.939999999</v>
      </c>
      <c r="E18" s="4">
        <v>1647528.9480000001</v>
      </c>
      <c r="F18" s="4">
        <v>5847462.0429999996</v>
      </c>
      <c r="G18" s="4">
        <v>9140404.1429999992</v>
      </c>
      <c r="H18" s="4">
        <v>71681262.019999996</v>
      </c>
      <c r="I18" s="4">
        <v>2393570.068</v>
      </c>
      <c r="J18" s="4">
        <v>8563856.2569999993</v>
      </c>
      <c r="K18" s="4">
        <v>13208450.59</v>
      </c>
      <c r="L18" s="4">
        <v>3651286.3640000001</v>
      </c>
      <c r="M18" s="4">
        <v>4426311.7180000003</v>
      </c>
      <c r="N18" s="4">
        <v>2308096.9270000001</v>
      </c>
      <c r="O18" s="4">
        <v>23325150.640000001</v>
      </c>
      <c r="P18" s="4">
        <v>7118013.6040000003</v>
      </c>
      <c r="Q18" s="4">
        <v>25765352.77</v>
      </c>
      <c r="R18" s="4">
        <v>6393403.5389999999</v>
      </c>
      <c r="S18" s="4">
        <v>8570536.6199999992</v>
      </c>
      <c r="T18" s="4">
        <v>8365264.5219999999</v>
      </c>
      <c r="U18" s="4">
        <v>22349814.620000001</v>
      </c>
      <c r="V18" s="4">
        <v>6417768.1619999995</v>
      </c>
      <c r="W18" s="4">
        <v>13740062.42</v>
      </c>
      <c r="X18" s="4">
        <v>3348159.71</v>
      </c>
      <c r="Y18" s="4">
        <v>8868240.5879999995</v>
      </c>
      <c r="Z18" s="4">
        <v>4333479.0369999995</v>
      </c>
      <c r="AA18" s="4">
        <v>102706538.5</v>
      </c>
      <c r="AB18" s="4">
        <v>20800110.539999999</v>
      </c>
      <c r="AC18" s="4">
        <v>29739967.170000002</v>
      </c>
      <c r="AD18" s="4">
        <v>14991135.619999999</v>
      </c>
      <c r="AE18" s="4">
        <v>4796957.4819999998</v>
      </c>
      <c r="AF18" s="4">
        <v>6657825.1679999996</v>
      </c>
      <c r="AG18" s="4">
        <v>17998139.350000001</v>
      </c>
      <c r="AH18" s="4">
        <v>2642301.2230000002</v>
      </c>
      <c r="AI18" s="4">
        <v>9781114.7300000004</v>
      </c>
      <c r="AJ18" s="4">
        <v>28428546.539999999</v>
      </c>
      <c r="AK18" s="4">
        <v>5936985.2599999998</v>
      </c>
      <c r="AL18" s="4">
        <v>7543367.4210000001</v>
      </c>
      <c r="AM18" s="4">
        <v>5973546.8650000002</v>
      </c>
      <c r="AN18" s="4">
        <v>28233123.260000002</v>
      </c>
      <c r="AO18" s="4">
        <v>2834164.057</v>
      </c>
      <c r="AP18" s="4">
        <v>14141348.300000001</v>
      </c>
      <c r="AQ18" s="4">
        <v>16241813.890000001</v>
      </c>
      <c r="AR18" s="4">
        <v>1809018.1669999999</v>
      </c>
      <c r="AS18" s="4">
        <v>9582415.3129999992</v>
      </c>
      <c r="AT18" s="4">
        <v>23117348.629999999</v>
      </c>
      <c r="AU18" s="4">
        <v>127133868.7</v>
      </c>
      <c r="AV18" s="4">
        <v>1899741.247</v>
      </c>
      <c r="AW18" s="4">
        <v>9936120.8369999994</v>
      </c>
      <c r="AX18" s="4">
        <v>17787873.829999998</v>
      </c>
      <c r="AY18" s="4">
        <v>14320644.810000001</v>
      </c>
      <c r="AZ18" s="4"/>
    </row>
    <row r="19" spans="1:102" x14ac:dyDescent="0.55000000000000004">
      <c r="A19" s="43"/>
      <c r="B19" s="1" t="s">
        <v>78</v>
      </c>
      <c r="C19" s="4">
        <v>1203931.274</v>
      </c>
      <c r="D19" s="4">
        <v>1655908.726</v>
      </c>
      <c r="E19" s="4">
        <v>538302.79379999998</v>
      </c>
      <c r="F19" s="4">
        <v>171692.3077</v>
      </c>
      <c r="G19" s="4">
        <v>190839.78829999999</v>
      </c>
      <c r="H19" s="4">
        <v>2700651.4890000001</v>
      </c>
      <c r="I19" s="4">
        <v>558276.92310000001</v>
      </c>
      <c r="J19" s="4">
        <v>390053.90769999998</v>
      </c>
      <c r="K19" s="4">
        <v>668278.52309999999</v>
      </c>
      <c r="L19" s="4">
        <v>225740.93539999999</v>
      </c>
      <c r="M19" s="4">
        <v>259586.36309999999</v>
      </c>
      <c r="N19" s="4">
        <v>55625.649230000003</v>
      </c>
      <c r="O19" s="4">
        <v>5048097.6739999996</v>
      </c>
      <c r="P19" s="4">
        <v>1053695.077</v>
      </c>
      <c r="Q19" s="4">
        <v>2320535.7420000001</v>
      </c>
      <c r="R19" s="4">
        <v>270000</v>
      </c>
      <c r="S19" s="4">
        <v>771538.98459999997</v>
      </c>
      <c r="T19" s="4">
        <v>605321.1692</v>
      </c>
      <c r="U19" s="4">
        <v>2374344.2769999998</v>
      </c>
      <c r="V19" s="4">
        <v>334737.1385</v>
      </c>
      <c r="W19" s="4">
        <v>1786926.517</v>
      </c>
      <c r="X19" s="4">
        <v>148857.89540000001</v>
      </c>
      <c r="Y19" s="4">
        <v>334146.01850000001</v>
      </c>
      <c r="Z19" s="4">
        <v>472818.01850000001</v>
      </c>
      <c r="AA19" s="4">
        <v>1777918.375</v>
      </c>
      <c r="AB19" s="4">
        <v>3007686.6</v>
      </c>
      <c r="AC19" s="4">
        <v>1107692.308</v>
      </c>
      <c r="AD19" s="4">
        <v>747692.3077</v>
      </c>
      <c r="AE19" s="4">
        <v>519172.72619999998</v>
      </c>
      <c r="AF19" s="4">
        <v>88061.538459999996</v>
      </c>
      <c r="AG19" s="4">
        <v>752375.52</v>
      </c>
      <c r="AH19" s="4">
        <v>111251.2985</v>
      </c>
      <c r="AI19" s="4">
        <v>908552.27080000006</v>
      </c>
      <c r="AJ19" s="4">
        <v>3262818.4619999998</v>
      </c>
      <c r="AK19" s="4">
        <v>1384144.017</v>
      </c>
      <c r="AL19" s="4">
        <v>316390.71879999997</v>
      </c>
      <c r="AM19" s="4">
        <v>819446.12309999997</v>
      </c>
      <c r="AN19" s="4">
        <v>338123.07689999999</v>
      </c>
      <c r="AO19" s="4">
        <v>315865.55080000003</v>
      </c>
      <c r="AP19" s="4">
        <v>324482.95380000002</v>
      </c>
      <c r="AQ19" s="4">
        <v>1599053.898</v>
      </c>
      <c r="AR19" s="4">
        <v>102209.09540000001</v>
      </c>
      <c r="AS19" s="4">
        <v>99692.307690000001</v>
      </c>
      <c r="AT19" s="4">
        <v>0</v>
      </c>
      <c r="AU19" s="4">
        <v>1961659.0519999999</v>
      </c>
      <c r="AV19" s="4">
        <v>55821.710769999998</v>
      </c>
      <c r="AW19" s="4">
        <v>239261.5385</v>
      </c>
      <c r="AX19" s="4">
        <v>519172.72619999998</v>
      </c>
      <c r="AY19" s="4">
        <v>733846.15379999997</v>
      </c>
      <c r="AZ19" s="4"/>
    </row>
    <row r="20" spans="1:102" x14ac:dyDescent="0.55000000000000004">
      <c r="A20" s="43"/>
      <c r="B20" s="1" t="s">
        <v>120</v>
      </c>
      <c r="C20" s="4">
        <v>2080943.889</v>
      </c>
      <c r="D20" s="4">
        <v>3080800.2740000002</v>
      </c>
      <c r="E20" s="4">
        <v>278128.24619999999</v>
      </c>
      <c r="F20" s="4">
        <v>289384.61540000001</v>
      </c>
      <c r="G20" s="4">
        <v>114676.46030000001</v>
      </c>
      <c r="H20" s="4">
        <v>5341753.6059999997</v>
      </c>
      <c r="I20" s="4">
        <v>248123.07689999999</v>
      </c>
      <c r="J20" s="4">
        <v>535211.18030000001</v>
      </c>
      <c r="K20" s="4">
        <v>2169818.6949999998</v>
      </c>
      <c r="L20" s="4">
        <v>128785.5138</v>
      </c>
      <c r="M20" s="4">
        <v>129793.18150000001</v>
      </c>
      <c r="N20" s="4">
        <v>0</v>
      </c>
      <c r="O20" s="4">
        <v>2450930.1230000001</v>
      </c>
      <c r="P20" s="4">
        <v>631965.65540000005</v>
      </c>
      <c r="Q20" s="4">
        <v>4511577.0460000001</v>
      </c>
      <c r="R20" s="4">
        <v>242307.6923</v>
      </c>
      <c r="S20" s="4">
        <v>675711.1385</v>
      </c>
      <c r="T20" s="4">
        <v>465715.05229999998</v>
      </c>
      <c r="U20" s="4">
        <v>1174038.0919999999</v>
      </c>
      <c r="V20" s="4">
        <v>195673.0154</v>
      </c>
      <c r="W20" s="4">
        <v>1365123.2679999999</v>
      </c>
      <c r="X20" s="4">
        <v>74428.947690000001</v>
      </c>
      <c r="Y20" s="4">
        <v>222502.5969</v>
      </c>
      <c r="Z20" s="4">
        <v>500761.55080000003</v>
      </c>
      <c r="AA20" s="4">
        <v>3742003.0520000001</v>
      </c>
      <c r="AB20" s="4">
        <v>957515.01229999994</v>
      </c>
      <c r="AC20" s="4">
        <v>775384.61540000001</v>
      </c>
      <c r="AD20" s="4">
        <v>996923.07689999999</v>
      </c>
      <c r="AE20" s="4">
        <v>387244.35690000001</v>
      </c>
      <c r="AF20" s="4">
        <v>41538.461539999997</v>
      </c>
      <c r="AG20" s="4">
        <v>1372101.5630000001</v>
      </c>
      <c r="AH20" s="4">
        <v>27812.824619999999</v>
      </c>
      <c r="AI20" s="4">
        <v>815908.20920000004</v>
      </c>
      <c r="AJ20" s="4">
        <v>1373981.5379999999</v>
      </c>
      <c r="AK20" s="4">
        <v>1530021.6</v>
      </c>
      <c r="AL20" s="4">
        <v>244752.8566</v>
      </c>
      <c r="AM20" s="4">
        <v>1343864.7690000001</v>
      </c>
      <c r="AN20" s="4">
        <v>301569.23080000002</v>
      </c>
      <c r="AO20" s="4">
        <v>194689.77230000001</v>
      </c>
      <c r="AP20" s="4">
        <v>548500.87379999994</v>
      </c>
      <c r="AQ20" s="4">
        <v>1158712.338</v>
      </c>
      <c r="AR20" s="4">
        <v>255065.26149999999</v>
      </c>
      <c r="AS20" s="4">
        <v>155076.92310000001</v>
      </c>
      <c r="AT20" s="4">
        <v>750347.22459999996</v>
      </c>
      <c r="AU20" s="4">
        <v>6023477.6859999998</v>
      </c>
      <c r="AV20" s="4">
        <v>222502.5969</v>
      </c>
      <c r="AW20" s="4">
        <v>292430.76919999998</v>
      </c>
      <c r="AX20" s="4">
        <v>3464738.585</v>
      </c>
      <c r="AY20" s="4">
        <v>844615.38459999999</v>
      </c>
      <c r="AZ20" s="4"/>
    </row>
    <row r="21" spans="1:102" x14ac:dyDescent="0.55000000000000004">
      <c r="A21" s="43"/>
      <c r="B21" s="1" t="s">
        <v>121</v>
      </c>
      <c r="C21" s="4">
        <v>30674125.690000001</v>
      </c>
      <c r="D21" s="4">
        <v>6522484.6840000004</v>
      </c>
      <c r="E21" s="4">
        <v>1243317.341</v>
      </c>
      <c r="F21" s="4">
        <v>3413741.5660000001</v>
      </c>
      <c r="G21" s="4">
        <v>7499547.9570000004</v>
      </c>
      <c r="H21" s="4">
        <v>49013803.350000001</v>
      </c>
      <c r="I21" s="4">
        <v>2261273.6150000002</v>
      </c>
      <c r="J21" s="4">
        <v>5775522.193</v>
      </c>
      <c r="K21" s="4">
        <v>8613232.1030000001</v>
      </c>
      <c r="L21" s="4">
        <v>2475880.128</v>
      </c>
      <c r="M21" s="4">
        <v>2209986.2140000002</v>
      </c>
      <c r="N21" s="4">
        <v>55625.649230000003</v>
      </c>
      <c r="O21" s="4">
        <v>16472569.310000001</v>
      </c>
      <c r="P21" s="4">
        <v>5038109.82</v>
      </c>
      <c r="Q21" s="4">
        <v>17250958.449999999</v>
      </c>
      <c r="R21" s="4">
        <v>4889814.3130000001</v>
      </c>
      <c r="S21" s="4">
        <v>5976190.4170000004</v>
      </c>
      <c r="T21" s="4">
        <v>7522080.1880000001</v>
      </c>
      <c r="U21" s="4">
        <v>10833464.65</v>
      </c>
      <c r="V21" s="4">
        <v>2866378.5580000002</v>
      </c>
      <c r="W21" s="4">
        <v>14889300.07</v>
      </c>
      <c r="X21" s="4">
        <v>2816587.1230000001</v>
      </c>
      <c r="Y21" s="4">
        <v>6302710.9850000003</v>
      </c>
      <c r="Z21" s="4">
        <v>2395824.0959999999</v>
      </c>
      <c r="AA21" s="4">
        <v>67934929.349999994</v>
      </c>
      <c r="AB21" s="4">
        <v>14733253.33</v>
      </c>
      <c r="AC21" s="4">
        <v>12498833.35</v>
      </c>
      <c r="AD21" s="4">
        <v>11181802.26</v>
      </c>
      <c r="AE21" s="4">
        <v>3661296.8679999998</v>
      </c>
      <c r="AF21" s="4">
        <v>2895280.2069999999</v>
      </c>
      <c r="AG21" s="4">
        <v>15857065.74</v>
      </c>
      <c r="AH21" s="4">
        <v>0</v>
      </c>
      <c r="AI21" s="4">
        <v>6711507.4819999998</v>
      </c>
      <c r="AJ21" s="4">
        <v>18279833.68</v>
      </c>
      <c r="AK21" s="4">
        <v>5682243.716</v>
      </c>
      <c r="AL21" s="4">
        <v>5571309.1349999998</v>
      </c>
      <c r="AM21" s="4">
        <v>4846006.8720000004</v>
      </c>
      <c r="AN21" s="4">
        <v>15897926.02</v>
      </c>
      <c r="AO21" s="4">
        <v>2262420.5690000001</v>
      </c>
      <c r="AP21" s="4">
        <v>10692769.93</v>
      </c>
      <c r="AQ21" s="4">
        <v>11852790.130000001</v>
      </c>
      <c r="AR21" s="4">
        <v>1355483.66</v>
      </c>
      <c r="AS21" s="4">
        <v>4410239.0410000002</v>
      </c>
      <c r="AT21" s="4">
        <v>9507958.9289999995</v>
      </c>
      <c r="AU21" s="4">
        <v>104940839.7</v>
      </c>
      <c r="AV21" s="4">
        <v>1355229.264</v>
      </c>
      <c r="AW21" s="4">
        <v>6007338.7630000003</v>
      </c>
      <c r="AX21" s="4">
        <v>12647546.27</v>
      </c>
      <c r="AY21" s="4">
        <v>12736697.77</v>
      </c>
      <c r="AZ21" s="4"/>
    </row>
    <row r="22" spans="1:102" x14ac:dyDescent="0.55000000000000004">
      <c r="A22" s="43"/>
      <c r="B22" s="1" t="s">
        <v>122</v>
      </c>
      <c r="C22" s="4">
        <v>298636.61540000001</v>
      </c>
      <c r="D22" s="4">
        <v>1716481.828</v>
      </c>
      <c r="E22" s="4">
        <v>55821.710769999998</v>
      </c>
      <c r="F22" s="4">
        <v>233169.23079999999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894762.8308</v>
      </c>
      <c r="P22" s="4">
        <v>0</v>
      </c>
      <c r="Q22" s="4">
        <v>149318.3077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221538.4615</v>
      </c>
      <c r="AT22" s="4">
        <v>0</v>
      </c>
      <c r="AU22" s="4">
        <v>0</v>
      </c>
      <c r="AV22" s="4">
        <v>102078.38770000001</v>
      </c>
      <c r="AW22" s="4">
        <v>0</v>
      </c>
      <c r="AX22" s="4">
        <v>0</v>
      </c>
      <c r="AY22" s="4">
        <v>0</v>
      </c>
      <c r="AZ22" s="4"/>
    </row>
    <row r="23" spans="1:102" x14ac:dyDescent="0.55000000000000004">
      <c r="A23" s="43"/>
      <c r="B23" s="1" t="s">
        <v>123</v>
      </c>
      <c r="C23" s="4">
        <v>4479789.4890000001</v>
      </c>
      <c r="D23" s="4">
        <v>287319.4338</v>
      </c>
      <c r="E23" s="4">
        <v>343251.47080000001</v>
      </c>
      <c r="F23" s="4">
        <v>299630.76919999998</v>
      </c>
      <c r="G23" s="4">
        <v>247075.9975</v>
      </c>
      <c r="H23" s="4">
        <v>634204.07999999996</v>
      </c>
      <c r="I23" s="4">
        <v>240369.23079999999</v>
      </c>
      <c r="J23" s="4">
        <v>172403.51259999999</v>
      </c>
      <c r="K23" s="4">
        <v>308655.30459999997</v>
      </c>
      <c r="L23" s="4">
        <v>268647.7292</v>
      </c>
      <c r="M23" s="4">
        <v>158039.33540000001</v>
      </c>
      <c r="N23" s="4">
        <v>47751.28615</v>
      </c>
      <c r="O23" s="4">
        <v>2568480.7570000002</v>
      </c>
      <c r="P23" s="4">
        <v>567477.96920000005</v>
      </c>
      <c r="Q23" s="4">
        <v>917326.41229999997</v>
      </c>
      <c r="R23" s="4">
        <v>217107.6923</v>
      </c>
      <c r="S23" s="4">
        <v>383483.35379999998</v>
      </c>
      <c r="T23" s="4">
        <v>185178.01850000001</v>
      </c>
      <c r="U23" s="4">
        <v>1155990.4620000001</v>
      </c>
      <c r="V23" s="4">
        <v>240644.63080000001</v>
      </c>
      <c r="W23" s="4">
        <v>715505.59380000003</v>
      </c>
      <c r="X23" s="4">
        <v>79753.846149999998</v>
      </c>
      <c r="Y23" s="4">
        <v>301516.94770000002</v>
      </c>
      <c r="Z23" s="4">
        <v>14953.846149999999</v>
      </c>
      <c r="AA23" s="4">
        <v>1545805.8829999999</v>
      </c>
      <c r="AB23" s="4">
        <v>469120.23690000002</v>
      </c>
      <c r="AC23" s="4">
        <v>55384.615380000003</v>
      </c>
      <c r="AD23" s="4">
        <v>276923.07689999999</v>
      </c>
      <c r="AE23" s="4">
        <v>1974617.9450000001</v>
      </c>
      <c r="AF23" s="4">
        <v>0</v>
      </c>
      <c r="AG23" s="4">
        <v>843369.23080000002</v>
      </c>
      <c r="AH23" s="4">
        <v>27812.824619999999</v>
      </c>
      <c r="AI23" s="4">
        <v>93046.153850000002</v>
      </c>
      <c r="AJ23" s="4">
        <v>392676.92310000001</v>
      </c>
      <c r="AK23" s="4">
        <v>128444.45540000001</v>
      </c>
      <c r="AL23" s="4">
        <v>54276.92308</v>
      </c>
      <c r="AM23" s="4">
        <v>388579.84620000003</v>
      </c>
      <c r="AN23" s="4">
        <v>1398960</v>
      </c>
      <c r="AO23" s="4">
        <v>339677.99339999998</v>
      </c>
      <c r="AP23" s="4">
        <v>1050285.4890000001</v>
      </c>
      <c r="AQ23" s="4">
        <v>1185575.622</v>
      </c>
      <c r="AR23" s="4">
        <v>49268.381540000002</v>
      </c>
      <c r="AS23" s="4">
        <v>841846.15379999997</v>
      </c>
      <c r="AT23" s="4">
        <v>286892.3077</v>
      </c>
      <c r="AU23" s="4">
        <v>407076.92310000001</v>
      </c>
      <c r="AV23" s="4">
        <v>217220.0123</v>
      </c>
      <c r="AW23" s="4">
        <v>766661.53850000002</v>
      </c>
      <c r="AX23" s="4">
        <v>1958004.443</v>
      </c>
      <c r="AY23" s="4">
        <v>825230.76919999998</v>
      </c>
      <c r="AZ23" s="4"/>
    </row>
    <row r="24" spans="1:102" x14ac:dyDescent="0.55000000000000004">
      <c r="A24" s="43"/>
      <c r="B24" s="1" t="s">
        <v>124</v>
      </c>
      <c r="C24" s="4">
        <v>2161112.5660000001</v>
      </c>
      <c r="D24" s="4">
        <v>1825095.378</v>
      </c>
      <c r="E24" s="4">
        <v>241240.54149999999</v>
      </c>
      <c r="F24" s="4">
        <v>221538.4615</v>
      </c>
      <c r="G24" s="4">
        <v>763359.15319999994</v>
      </c>
      <c r="H24" s="4">
        <v>0</v>
      </c>
      <c r="I24" s="4">
        <v>0</v>
      </c>
      <c r="J24" s="4">
        <v>103172.74340000001</v>
      </c>
      <c r="K24" s="4">
        <v>560789.8615</v>
      </c>
      <c r="L24" s="4">
        <v>32562.66462</v>
      </c>
      <c r="M24" s="4">
        <v>0</v>
      </c>
      <c r="N24" s="4">
        <v>27812.824619999999</v>
      </c>
      <c r="O24" s="4">
        <v>2208142.523</v>
      </c>
      <c r="P24" s="4">
        <v>247738.9846</v>
      </c>
      <c r="Q24" s="4">
        <v>0</v>
      </c>
      <c r="R24" s="4">
        <v>75600</v>
      </c>
      <c r="S24" s="4">
        <v>291500.8615</v>
      </c>
      <c r="T24" s="4">
        <v>269399.29849999998</v>
      </c>
      <c r="U24" s="4">
        <v>427446.55379999999</v>
      </c>
      <c r="V24" s="4">
        <v>121013.8615</v>
      </c>
      <c r="W24" s="4">
        <v>0</v>
      </c>
      <c r="X24" s="4">
        <v>74428.947690000001</v>
      </c>
      <c r="Y24" s="4">
        <v>0</v>
      </c>
      <c r="Z24" s="4">
        <v>194820.48000000001</v>
      </c>
      <c r="AA24" s="4">
        <v>1468839.4339999999</v>
      </c>
      <c r="AB24" s="4">
        <v>108725.2338</v>
      </c>
      <c r="AC24" s="4">
        <v>387692.3077</v>
      </c>
      <c r="AD24" s="4">
        <v>0</v>
      </c>
      <c r="AE24" s="4">
        <v>341957.24310000002</v>
      </c>
      <c r="AF24" s="4">
        <v>132923.07689999999</v>
      </c>
      <c r="AG24" s="4">
        <v>2484065.2429999998</v>
      </c>
      <c r="AH24" s="4">
        <v>83438.473849999995</v>
      </c>
      <c r="AI24" s="4">
        <v>630554.73230000003</v>
      </c>
      <c r="AJ24" s="4">
        <v>2666547.6919999998</v>
      </c>
      <c r="AK24" s="4">
        <v>167073.0092</v>
      </c>
      <c r="AL24" s="4">
        <v>0</v>
      </c>
      <c r="AM24" s="4">
        <v>484382.21539999999</v>
      </c>
      <c r="AN24" s="4">
        <v>804447.55940000003</v>
      </c>
      <c r="AO24" s="4">
        <v>279395.3664</v>
      </c>
      <c r="AP24" s="4">
        <v>757854.71999999997</v>
      </c>
      <c r="AQ24" s="4">
        <v>577452.54460000002</v>
      </c>
      <c r="AR24" s="4">
        <v>213460.39379999999</v>
      </c>
      <c r="AS24" s="4">
        <v>44307.692309999999</v>
      </c>
      <c r="AT24" s="4">
        <v>0</v>
      </c>
      <c r="AU24" s="4">
        <v>159436.1354</v>
      </c>
      <c r="AV24" s="4">
        <v>278324.3077</v>
      </c>
      <c r="AW24" s="4">
        <v>225969.23079999999</v>
      </c>
      <c r="AX24" s="4">
        <v>1307867.372</v>
      </c>
      <c r="AY24" s="4">
        <v>468000</v>
      </c>
      <c r="AZ24" s="4"/>
    </row>
    <row r="25" spans="1:102" x14ac:dyDescent="0.55000000000000004">
      <c r="A25" s="43"/>
      <c r="B25" s="1" t="s">
        <v>125</v>
      </c>
      <c r="C25" s="4">
        <v>3232824.923</v>
      </c>
      <c r="D25" s="4">
        <v>148857.89540000001</v>
      </c>
      <c r="E25" s="4">
        <v>148531.1262</v>
      </c>
      <c r="F25" s="4">
        <v>257538.4615</v>
      </c>
      <c r="G25" s="4">
        <v>1213501.558</v>
      </c>
      <c r="H25" s="4">
        <v>19151918.859999999</v>
      </c>
      <c r="I25" s="4">
        <v>680400</v>
      </c>
      <c r="J25" s="4">
        <v>1366881.1640000001</v>
      </c>
      <c r="K25" s="4">
        <v>1724221.4399999999</v>
      </c>
      <c r="L25" s="4">
        <v>702080.75080000004</v>
      </c>
      <c r="M25" s="4">
        <v>799586.36309999996</v>
      </c>
      <c r="N25" s="4">
        <v>595625.64919999999</v>
      </c>
      <c r="O25" s="4">
        <v>2708977.9569999999</v>
      </c>
      <c r="P25" s="4">
        <v>985005.19380000001</v>
      </c>
      <c r="Q25" s="4">
        <v>1796912.9720000001</v>
      </c>
      <c r="R25" s="4">
        <v>235384.61540000001</v>
      </c>
      <c r="S25" s="4">
        <v>1450837.662</v>
      </c>
      <c r="T25" s="4">
        <v>772315.53229999996</v>
      </c>
      <c r="U25" s="4">
        <v>2309318.3080000002</v>
      </c>
      <c r="V25" s="4">
        <v>519673.01539999997</v>
      </c>
      <c r="W25" s="4">
        <v>1830906.997</v>
      </c>
      <c r="X25" s="4">
        <v>1303286.8430000001</v>
      </c>
      <c r="Y25" s="4">
        <v>446573.6862</v>
      </c>
      <c r="Z25" s="4">
        <v>1340109.1939999999</v>
      </c>
      <c r="AA25" s="4">
        <v>3330575.1140000001</v>
      </c>
      <c r="AB25" s="4">
        <v>964614.40619999997</v>
      </c>
      <c r="AC25" s="4">
        <v>7049630.7690000003</v>
      </c>
      <c r="AD25" s="4">
        <v>463569.23080000002</v>
      </c>
      <c r="AE25" s="4">
        <v>445005.19380000001</v>
      </c>
      <c r="AF25" s="4">
        <v>697846.15379999997</v>
      </c>
      <c r="AG25" s="4">
        <v>2586528.665</v>
      </c>
      <c r="AH25" s="4">
        <v>0</v>
      </c>
      <c r="AI25" s="4">
        <v>1376800.8370000001</v>
      </c>
      <c r="AJ25" s="4">
        <v>2501280</v>
      </c>
      <c r="AK25" s="4">
        <v>1837232.308</v>
      </c>
      <c r="AL25" s="4">
        <v>1529720.02</v>
      </c>
      <c r="AM25" s="4">
        <v>1992155.5379999999</v>
      </c>
      <c r="AN25" s="4">
        <v>2161273.2480000001</v>
      </c>
      <c r="AO25" s="4">
        <v>1368183.4339999999</v>
      </c>
      <c r="AP25" s="4">
        <v>1173046.1540000001</v>
      </c>
      <c r="AQ25" s="4">
        <v>1195549.034</v>
      </c>
      <c r="AR25" s="4">
        <v>134771.76</v>
      </c>
      <c r="AS25" s="4">
        <v>684000</v>
      </c>
      <c r="AT25" s="4">
        <v>810000</v>
      </c>
      <c r="AU25" s="4">
        <v>9989607.8770000003</v>
      </c>
      <c r="AV25" s="4">
        <v>0</v>
      </c>
      <c r="AW25" s="4">
        <v>699507.6923</v>
      </c>
      <c r="AX25" s="4">
        <v>2153984.1230000001</v>
      </c>
      <c r="AY25" s="4">
        <v>1999384.615</v>
      </c>
      <c r="AZ25" s="4"/>
    </row>
    <row r="26" spans="1:102" x14ac:dyDescent="0.55000000000000004">
      <c r="A26" s="43"/>
      <c r="B26" s="1" t="s">
        <v>126</v>
      </c>
      <c r="C26" s="4">
        <v>7695408.7249999996</v>
      </c>
      <c r="D26" s="4">
        <v>2594610.179</v>
      </c>
      <c r="E26" s="4">
        <v>1114987.69</v>
      </c>
      <c r="F26" s="4">
        <v>2933931.1669999999</v>
      </c>
      <c r="G26" s="4">
        <v>1593377.69</v>
      </c>
      <c r="H26" s="4">
        <v>8371046.4009999996</v>
      </c>
      <c r="I26" s="4">
        <v>1191876.7209999999</v>
      </c>
      <c r="J26" s="4">
        <v>788842.58140000002</v>
      </c>
      <c r="K26" s="4">
        <v>1021228.912</v>
      </c>
      <c r="L26" s="4">
        <v>812243.07570000004</v>
      </c>
      <c r="M26" s="4">
        <v>595174.7439</v>
      </c>
      <c r="N26" s="4">
        <v>725148.62049999996</v>
      </c>
      <c r="O26" s="4">
        <v>12069913.720000001</v>
      </c>
      <c r="P26" s="4">
        <v>794015.45680000004</v>
      </c>
      <c r="Q26" s="4">
        <v>6319946.6909999996</v>
      </c>
      <c r="R26" s="4">
        <v>3544084.8670000001</v>
      </c>
      <c r="S26" s="4">
        <v>389166.4988</v>
      </c>
      <c r="T26" s="4">
        <v>552191.87029999995</v>
      </c>
      <c r="U26" s="4">
        <v>1884535.558</v>
      </c>
      <c r="V26" s="4">
        <v>538342.21120000002</v>
      </c>
      <c r="W26" s="4">
        <v>4300884.03</v>
      </c>
      <c r="X26" s="4">
        <v>937512.05889999995</v>
      </c>
      <c r="Y26" s="4">
        <v>533416.00789999997</v>
      </c>
      <c r="Z26" s="4">
        <v>491683.44349999999</v>
      </c>
      <c r="AA26" s="4">
        <v>2864212.7749999999</v>
      </c>
      <c r="AB26" s="4">
        <v>619513.42119999998</v>
      </c>
      <c r="AC26" s="4">
        <v>4668584.0070000002</v>
      </c>
      <c r="AD26" s="4">
        <v>1109094.5020000001</v>
      </c>
      <c r="AE26" s="4">
        <v>3425317.497</v>
      </c>
      <c r="AF26" s="4">
        <v>585254.02679999999</v>
      </c>
      <c r="AG26" s="4">
        <v>8603528.3790000007</v>
      </c>
      <c r="AH26" s="4">
        <v>981034.04610000004</v>
      </c>
      <c r="AI26" s="4">
        <v>581267.77540000004</v>
      </c>
      <c r="AJ26" s="4">
        <v>1740019.1850000001</v>
      </c>
      <c r="AK26" s="4">
        <v>525109.56110000005</v>
      </c>
      <c r="AL26" s="4">
        <v>879152.29379999998</v>
      </c>
      <c r="AM26" s="4">
        <v>1937120.35</v>
      </c>
      <c r="AN26" s="4">
        <v>5422722.3059999999</v>
      </c>
      <c r="AO26" s="4">
        <v>755200.73010000004</v>
      </c>
      <c r="AP26" s="4">
        <v>2334996.781</v>
      </c>
      <c r="AQ26" s="4">
        <v>2513363.8629999999</v>
      </c>
      <c r="AR26" s="4">
        <v>510628.91220000002</v>
      </c>
      <c r="AS26" s="4">
        <v>2442913.5279999999</v>
      </c>
      <c r="AT26" s="4">
        <v>2444101.1179999998</v>
      </c>
      <c r="AU26" s="4">
        <v>5073907.4970000004</v>
      </c>
      <c r="AV26" s="4">
        <v>264339.26240000001</v>
      </c>
      <c r="AW26" s="4">
        <v>1357692.254</v>
      </c>
      <c r="AX26" s="4">
        <v>3613408.61</v>
      </c>
      <c r="AY26" s="4">
        <v>4127366.406</v>
      </c>
      <c r="AZ26" s="4"/>
    </row>
    <row r="27" spans="1:102" ht="14.7" thickBot="1" x14ac:dyDescent="0.6">
      <c r="A27" s="44"/>
      <c r="B27" s="1" t="s">
        <v>127</v>
      </c>
      <c r="C27" s="4">
        <v>10595338.33</v>
      </c>
      <c r="D27" s="4">
        <v>4151505.6060000001</v>
      </c>
      <c r="E27" s="4">
        <v>2309135.0890000002</v>
      </c>
      <c r="F27" s="4">
        <v>1481383.868</v>
      </c>
      <c r="G27" s="4">
        <v>1809905.4580000001</v>
      </c>
      <c r="H27" s="4">
        <v>6912520.2419999996</v>
      </c>
      <c r="I27" s="4">
        <v>1320369.2309999999</v>
      </c>
      <c r="J27" s="4">
        <v>1323935.513</v>
      </c>
      <c r="K27" s="4">
        <v>1858873.763</v>
      </c>
      <c r="L27" s="4">
        <v>1405091.7169999999</v>
      </c>
      <c r="M27" s="4">
        <v>389379.54460000002</v>
      </c>
      <c r="N27" s="4">
        <v>561762.8308</v>
      </c>
      <c r="O27" s="4">
        <v>16421837.880000001</v>
      </c>
      <c r="P27" s="4">
        <v>2830342.6710000001</v>
      </c>
      <c r="Q27" s="4">
        <v>8290645.2929999996</v>
      </c>
      <c r="R27" s="4">
        <v>2666581.4240000001</v>
      </c>
      <c r="S27" s="4">
        <v>1796583.483</v>
      </c>
      <c r="T27" s="4">
        <v>797526.8308</v>
      </c>
      <c r="U27" s="4">
        <v>399336.48</v>
      </c>
      <c r="V27" s="4">
        <v>423041.5846</v>
      </c>
      <c r="W27" s="4">
        <v>5047943.932</v>
      </c>
      <c r="X27" s="4">
        <v>484524.11080000002</v>
      </c>
      <c r="Y27" s="4">
        <v>781455.65540000005</v>
      </c>
      <c r="Z27" s="4">
        <v>1858535.7779999999</v>
      </c>
      <c r="AA27" s="4">
        <v>1707748.726</v>
      </c>
      <c r="AB27" s="4">
        <v>669607.80920000002</v>
      </c>
      <c r="AC27" s="4">
        <v>3295707.7949999999</v>
      </c>
      <c r="AD27" s="4">
        <v>1567745.166</v>
      </c>
      <c r="AE27" s="4">
        <v>2299194.0550000002</v>
      </c>
      <c r="AF27" s="4">
        <v>1235076.923</v>
      </c>
      <c r="AG27" s="4">
        <v>6513149.4970000004</v>
      </c>
      <c r="AH27" s="4">
        <v>519326.47379999998</v>
      </c>
      <c r="AI27" s="4">
        <v>1977646.098</v>
      </c>
      <c r="AJ27" s="4">
        <v>6623586.7939999998</v>
      </c>
      <c r="AK27" s="4">
        <v>3071959.4180000001</v>
      </c>
      <c r="AL27" s="4">
        <v>1963744.7560000001</v>
      </c>
      <c r="AM27" s="4">
        <v>1740801.6</v>
      </c>
      <c r="AN27" s="4">
        <v>5942215.0539999995</v>
      </c>
      <c r="AO27" s="4">
        <v>1986282.902</v>
      </c>
      <c r="AP27" s="4">
        <v>2140289.4380000001</v>
      </c>
      <c r="AQ27" s="4">
        <v>5488798.7319999998</v>
      </c>
      <c r="AR27" s="4">
        <v>480261.48920000001</v>
      </c>
      <c r="AS27" s="4">
        <v>1922127.8540000001</v>
      </c>
      <c r="AT27" s="4">
        <v>1714800.53</v>
      </c>
      <c r="AU27" s="4">
        <v>1729804.2590000001</v>
      </c>
      <c r="AV27" s="4">
        <v>934575.70550000004</v>
      </c>
      <c r="AW27" s="4">
        <v>2405907.6919999998</v>
      </c>
      <c r="AX27" s="4">
        <v>3635388.0159999998</v>
      </c>
      <c r="AY27" s="4">
        <v>6105272.767</v>
      </c>
      <c r="AZ27" s="4"/>
    </row>
    <row r="28" spans="1:102" s="4" customFormat="1" ht="14.7" thickTop="1" x14ac:dyDescent="0.55000000000000004">
      <c r="B28" s="5" t="s">
        <v>135</v>
      </c>
    </row>
    <row r="29" spans="1:102" s="4" customFormat="1" x14ac:dyDescent="0.55000000000000004">
      <c r="B29" s="4" t="s">
        <v>128</v>
      </c>
      <c r="C29" s="4">
        <v>8316.3799999999992</v>
      </c>
      <c r="D29" s="4">
        <v>3620</v>
      </c>
      <c r="E29" s="4">
        <v>396.91</v>
      </c>
      <c r="F29" s="4">
        <v>1320</v>
      </c>
      <c r="G29" s="4">
        <v>3232</v>
      </c>
      <c r="H29" s="4">
        <v>21422</v>
      </c>
      <c r="I29" s="4">
        <v>922.45</v>
      </c>
      <c r="J29" s="4">
        <v>3845.81</v>
      </c>
      <c r="K29" s="4">
        <v>4123</v>
      </c>
      <c r="L29" s="4">
        <v>1142</v>
      </c>
      <c r="M29" s="4">
        <v>1343</v>
      </c>
      <c r="N29" s="4">
        <v>481</v>
      </c>
      <c r="O29" s="4">
        <v>5326</v>
      </c>
      <c r="P29" s="4">
        <v>3262</v>
      </c>
      <c r="Q29" s="4">
        <v>9241</v>
      </c>
      <c r="R29" s="4">
        <v>1986</v>
      </c>
      <c r="S29" s="4">
        <v>3802</v>
      </c>
      <c r="T29" s="4">
        <v>3741</v>
      </c>
      <c r="U29" s="4">
        <v>6093</v>
      </c>
      <c r="V29" s="4">
        <v>1767</v>
      </c>
      <c r="W29" s="4">
        <v>4889</v>
      </c>
      <c r="X29" s="4">
        <v>1297</v>
      </c>
      <c r="Y29" s="4">
        <v>4461</v>
      </c>
      <c r="Z29" s="4">
        <v>1372.6</v>
      </c>
      <c r="AA29" s="4">
        <v>53422</v>
      </c>
      <c r="AB29" s="4">
        <v>14903.4</v>
      </c>
      <c r="AC29" s="4">
        <v>6822</v>
      </c>
      <c r="AD29" s="4">
        <v>6270</v>
      </c>
      <c r="AE29" s="4">
        <v>1158.0899999999999</v>
      </c>
      <c r="AF29" s="4">
        <v>1631</v>
      </c>
      <c r="AG29" s="4">
        <v>4006</v>
      </c>
      <c r="AH29" s="4">
        <v>409</v>
      </c>
      <c r="AI29" s="4">
        <v>4402.67</v>
      </c>
      <c r="AJ29" s="4">
        <v>12603</v>
      </c>
      <c r="AK29" s="4">
        <v>2380.09</v>
      </c>
      <c r="AL29" s="4">
        <v>3514.73</v>
      </c>
      <c r="AM29" s="4">
        <v>1517</v>
      </c>
      <c r="AN29" s="4">
        <v>6151.6</v>
      </c>
      <c r="AO29" s="4">
        <v>986.67</v>
      </c>
      <c r="AP29" s="4">
        <v>5980</v>
      </c>
      <c r="AQ29" s="4">
        <v>5681</v>
      </c>
      <c r="AR29" s="4">
        <v>642</v>
      </c>
      <c r="AS29" s="4">
        <v>1563</v>
      </c>
      <c r="AT29" s="4">
        <v>5824.75</v>
      </c>
      <c r="AU29" s="4">
        <v>68920</v>
      </c>
      <c r="AV29" s="4">
        <v>134</v>
      </c>
      <c r="AW29" s="4">
        <v>3937</v>
      </c>
      <c r="AX29" s="4">
        <v>6365</v>
      </c>
      <c r="AY29" s="4">
        <v>4862</v>
      </c>
    </row>
    <row r="30" spans="1:102" s="4" customFormat="1" x14ac:dyDescent="0.55000000000000004">
      <c r="B30" s="4" t="s">
        <v>129</v>
      </c>
      <c r="C30" s="4">
        <v>959</v>
      </c>
      <c r="D30" s="4">
        <v>288</v>
      </c>
      <c r="E30" s="4">
        <v>1724</v>
      </c>
      <c r="F30" s="4">
        <v>196</v>
      </c>
      <c r="G30" s="4">
        <v>1730</v>
      </c>
      <c r="H30" s="4">
        <v>21500</v>
      </c>
      <c r="I30" s="4">
        <v>142</v>
      </c>
      <c r="J30" s="4">
        <v>302</v>
      </c>
      <c r="K30" s="4">
        <v>645</v>
      </c>
      <c r="L30" s="4">
        <v>155</v>
      </c>
      <c r="M30" s="4">
        <v>1810</v>
      </c>
      <c r="N30" s="4">
        <v>448</v>
      </c>
      <c r="O30" s="4">
        <v>619</v>
      </c>
      <c r="P30" s="4">
        <v>1978</v>
      </c>
      <c r="Q30" s="4">
        <v>989</v>
      </c>
      <c r="R30" s="4">
        <v>559</v>
      </c>
      <c r="S30" s="4">
        <v>702</v>
      </c>
      <c r="T30" s="4">
        <v>408</v>
      </c>
      <c r="U30" s="4">
        <v>1443</v>
      </c>
      <c r="V30" s="4">
        <v>374</v>
      </c>
      <c r="W30" s="4">
        <v>1527</v>
      </c>
      <c r="X30" s="4">
        <v>219</v>
      </c>
      <c r="Y30" s="4">
        <v>452</v>
      </c>
      <c r="Z30" s="4">
        <v>350</v>
      </c>
      <c r="AA30" s="4">
        <v>3148</v>
      </c>
      <c r="AB30" s="4">
        <v>3249</v>
      </c>
      <c r="AC30" s="4">
        <v>5444</v>
      </c>
      <c r="AD30" s="4">
        <v>1699</v>
      </c>
      <c r="AE30" s="4">
        <v>294</v>
      </c>
      <c r="AF30" s="4">
        <v>232</v>
      </c>
      <c r="AG30" s="4">
        <v>3465</v>
      </c>
      <c r="AH30" s="4">
        <v>116</v>
      </c>
      <c r="AI30" s="4">
        <v>252</v>
      </c>
      <c r="AJ30" s="4">
        <v>1006</v>
      </c>
      <c r="AK30" s="4">
        <v>1570</v>
      </c>
      <c r="AL30" s="4">
        <v>353</v>
      </c>
      <c r="AM30" s="4">
        <v>126</v>
      </c>
      <c r="AN30" s="4">
        <v>896</v>
      </c>
      <c r="AO30" s="4">
        <v>148</v>
      </c>
      <c r="AP30" s="4">
        <v>829</v>
      </c>
      <c r="AQ30" s="4">
        <v>984</v>
      </c>
      <c r="AR30" s="4">
        <v>138</v>
      </c>
      <c r="AS30" s="4">
        <v>983</v>
      </c>
      <c r="AT30" s="4">
        <v>1363</v>
      </c>
      <c r="AU30" s="4">
        <v>21438</v>
      </c>
      <c r="AV30" s="4">
        <v>230</v>
      </c>
      <c r="AW30" s="4">
        <v>153</v>
      </c>
      <c r="AX30" s="4">
        <v>698</v>
      </c>
      <c r="AY30" s="4">
        <v>638</v>
      </c>
    </row>
    <row r="31" spans="1:102" s="4" customFormat="1" x14ac:dyDescent="0.55000000000000004">
      <c r="B31" s="4" t="s">
        <v>130</v>
      </c>
      <c r="C31" s="4">
        <v>4572</v>
      </c>
      <c r="D31" s="4">
        <v>1351</v>
      </c>
      <c r="E31" s="4">
        <v>2562</v>
      </c>
      <c r="F31" s="4">
        <v>922</v>
      </c>
      <c r="G31" s="4">
        <v>7204</v>
      </c>
      <c r="H31" s="4">
        <v>101000</v>
      </c>
      <c r="I31" s="4">
        <v>667</v>
      </c>
      <c r="J31" s="4">
        <v>1418</v>
      </c>
      <c r="K31" s="4">
        <v>3032</v>
      </c>
      <c r="L31" s="4">
        <v>727</v>
      </c>
      <c r="M31" s="4">
        <v>8504</v>
      </c>
      <c r="N31" s="4">
        <v>2104</v>
      </c>
      <c r="O31" s="4">
        <v>2908</v>
      </c>
      <c r="P31" s="4">
        <v>9292</v>
      </c>
      <c r="Q31" s="4">
        <v>4646</v>
      </c>
      <c r="R31" s="4">
        <v>2625</v>
      </c>
      <c r="S31" s="4">
        <v>3296</v>
      </c>
      <c r="T31" s="4">
        <v>1917</v>
      </c>
      <c r="U31" s="4">
        <v>6779</v>
      </c>
      <c r="V31" s="4">
        <v>1756</v>
      </c>
      <c r="W31" s="4">
        <v>7171</v>
      </c>
      <c r="X31" s="4">
        <v>1030</v>
      </c>
      <c r="Y31" s="4">
        <v>2121</v>
      </c>
      <c r="Z31" s="4">
        <v>1645</v>
      </c>
      <c r="AA31" s="4">
        <v>14786</v>
      </c>
      <c r="AB31" s="4">
        <v>15262</v>
      </c>
      <c r="AC31" s="4">
        <v>25573</v>
      </c>
      <c r="AD31" s="4">
        <v>7979</v>
      </c>
      <c r="AE31" s="4">
        <v>1172</v>
      </c>
      <c r="AF31" s="4">
        <v>1091</v>
      </c>
      <c r="AG31" s="4">
        <v>16278</v>
      </c>
      <c r="AH31" s="4">
        <v>545</v>
      </c>
      <c r="AI31" s="4">
        <v>1185</v>
      </c>
      <c r="AJ31" s="4">
        <v>4727</v>
      </c>
      <c r="AK31" s="4">
        <v>7373</v>
      </c>
      <c r="AL31" s="4">
        <v>1656</v>
      </c>
      <c r="AM31" s="4">
        <v>593</v>
      </c>
      <c r="AN31" s="4">
        <v>4209</v>
      </c>
      <c r="AO31" s="4">
        <v>696</v>
      </c>
      <c r="AP31" s="4">
        <v>3895</v>
      </c>
      <c r="AQ31" s="4">
        <v>4622</v>
      </c>
      <c r="AR31" s="4">
        <v>646</v>
      </c>
      <c r="AS31" s="4">
        <v>4616</v>
      </c>
      <c r="AT31" s="4">
        <v>6403</v>
      </c>
      <c r="AU31" s="4">
        <v>100710</v>
      </c>
      <c r="AV31" s="4">
        <v>1080</v>
      </c>
      <c r="AW31" s="4">
        <v>721</v>
      </c>
      <c r="AX31" s="4">
        <v>3277</v>
      </c>
      <c r="AY31" s="4">
        <v>2995</v>
      </c>
    </row>
    <row r="32" spans="1:102" x14ac:dyDescent="0.55000000000000004">
      <c r="B32" s="1" t="s">
        <v>131</v>
      </c>
      <c r="C32" s="1">
        <v>776</v>
      </c>
      <c r="D32" s="1">
        <v>406</v>
      </c>
      <c r="E32" s="1">
        <v>55</v>
      </c>
      <c r="F32" s="1">
        <v>139</v>
      </c>
      <c r="G32" s="1">
        <v>387</v>
      </c>
      <c r="H32" s="1">
        <v>1809</v>
      </c>
      <c r="I32" s="1">
        <v>70</v>
      </c>
      <c r="J32" s="1">
        <v>398</v>
      </c>
      <c r="K32" s="1">
        <v>457</v>
      </c>
      <c r="L32" s="1">
        <v>140</v>
      </c>
      <c r="M32" s="1">
        <v>161</v>
      </c>
      <c r="N32" s="1">
        <v>49</v>
      </c>
      <c r="O32" s="1">
        <v>624</v>
      </c>
      <c r="P32" s="1">
        <v>381</v>
      </c>
      <c r="Q32" s="1">
        <v>746</v>
      </c>
      <c r="R32" s="1">
        <v>122</v>
      </c>
      <c r="S32" s="1">
        <v>449</v>
      </c>
      <c r="T32" s="1">
        <v>415</v>
      </c>
      <c r="U32" s="1">
        <v>326</v>
      </c>
      <c r="V32" s="1">
        <v>96</v>
      </c>
      <c r="W32" s="1">
        <v>477</v>
      </c>
      <c r="X32" s="1">
        <v>143</v>
      </c>
      <c r="Y32" s="1">
        <v>488</v>
      </c>
      <c r="Z32" s="1">
        <v>163</v>
      </c>
      <c r="AA32" s="1">
        <v>5416</v>
      </c>
      <c r="AB32" s="1">
        <v>798</v>
      </c>
      <c r="AC32" s="1">
        <v>852</v>
      </c>
      <c r="AD32" s="1">
        <v>772</v>
      </c>
      <c r="AE32" s="1">
        <v>126</v>
      </c>
      <c r="AF32" s="1">
        <v>214</v>
      </c>
      <c r="AG32" s="1">
        <v>466</v>
      </c>
      <c r="AH32" s="1">
        <v>50</v>
      </c>
      <c r="AI32" s="1">
        <v>347</v>
      </c>
      <c r="AJ32" s="1">
        <v>1411</v>
      </c>
      <c r="AK32" s="1">
        <v>252</v>
      </c>
      <c r="AL32" s="1">
        <v>278</v>
      </c>
      <c r="AM32" s="1">
        <v>220</v>
      </c>
      <c r="AN32" s="1">
        <v>582</v>
      </c>
      <c r="AO32" s="1">
        <v>75</v>
      </c>
      <c r="AP32" s="1">
        <v>706</v>
      </c>
      <c r="AQ32" s="1">
        <v>629</v>
      </c>
      <c r="AR32" s="1">
        <v>65</v>
      </c>
      <c r="AS32" s="1">
        <v>149</v>
      </c>
      <c r="AT32" s="1">
        <v>489</v>
      </c>
      <c r="AU32" s="1">
        <v>8602</v>
      </c>
      <c r="AV32" s="1">
        <v>25</v>
      </c>
      <c r="AW32" s="1">
        <v>412</v>
      </c>
      <c r="AX32" s="1">
        <v>651</v>
      </c>
      <c r="AY32" s="1">
        <v>533</v>
      </c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</row>
    <row r="33" spans="2:102" x14ac:dyDescent="0.55000000000000004">
      <c r="B33" s="1" t="s">
        <v>132</v>
      </c>
      <c r="C33" s="1">
        <v>805</v>
      </c>
      <c r="D33" s="1">
        <v>450</v>
      </c>
      <c r="E33" s="1">
        <v>44</v>
      </c>
      <c r="F33" s="1">
        <v>179</v>
      </c>
      <c r="G33" s="1">
        <v>357</v>
      </c>
      <c r="H33" s="1">
        <v>2499</v>
      </c>
      <c r="I33" s="1">
        <v>61</v>
      </c>
      <c r="J33" s="1">
        <v>454</v>
      </c>
      <c r="K33" s="1">
        <v>538</v>
      </c>
      <c r="L33" s="1">
        <v>149</v>
      </c>
      <c r="M33" s="1">
        <v>169</v>
      </c>
      <c r="N33" s="1">
        <v>66</v>
      </c>
      <c r="O33" s="1">
        <v>583</v>
      </c>
      <c r="P33" s="1">
        <v>112</v>
      </c>
      <c r="Q33" s="1">
        <v>980</v>
      </c>
      <c r="R33" s="1">
        <v>216</v>
      </c>
      <c r="S33" s="1">
        <v>464</v>
      </c>
      <c r="T33" s="1">
        <v>429</v>
      </c>
      <c r="U33" s="1">
        <v>713</v>
      </c>
      <c r="V33" s="1">
        <v>197</v>
      </c>
      <c r="W33" s="1">
        <v>622</v>
      </c>
      <c r="X33" s="1">
        <v>195</v>
      </c>
      <c r="Y33" s="1">
        <v>541</v>
      </c>
      <c r="Z33" s="1">
        <v>127</v>
      </c>
      <c r="AA33" s="1">
        <v>6346</v>
      </c>
      <c r="AB33" s="1">
        <v>132</v>
      </c>
      <c r="AC33" s="1">
        <v>776</v>
      </c>
      <c r="AD33" s="1">
        <v>302</v>
      </c>
      <c r="AE33" s="1">
        <v>154</v>
      </c>
      <c r="AF33" s="1">
        <v>194</v>
      </c>
      <c r="AG33" s="1">
        <v>488</v>
      </c>
      <c r="AH33" s="1">
        <v>55</v>
      </c>
      <c r="AI33" s="1">
        <v>349</v>
      </c>
      <c r="AJ33" s="1">
        <v>1626</v>
      </c>
      <c r="AK33" s="1">
        <v>223</v>
      </c>
      <c r="AL33" s="1">
        <v>451</v>
      </c>
      <c r="AM33" s="1">
        <v>176</v>
      </c>
      <c r="AN33" s="1">
        <v>554</v>
      </c>
      <c r="AO33" s="1">
        <v>83</v>
      </c>
      <c r="AP33" s="1">
        <v>703</v>
      </c>
      <c r="AQ33" s="1">
        <v>702</v>
      </c>
      <c r="AR33" s="1">
        <v>74</v>
      </c>
      <c r="AS33" s="1">
        <v>138</v>
      </c>
      <c r="AT33" s="1">
        <v>533</v>
      </c>
      <c r="AU33" s="1">
        <v>9017</v>
      </c>
      <c r="AV33" s="1">
        <v>19</v>
      </c>
      <c r="AW33" s="1">
        <v>498</v>
      </c>
      <c r="AX33" s="1">
        <v>826</v>
      </c>
      <c r="AY33" s="1">
        <v>517</v>
      </c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</row>
    <row r="34" spans="2:102" x14ac:dyDescent="0.55000000000000004">
      <c r="B34" s="1" t="s">
        <v>133</v>
      </c>
      <c r="C34" s="1">
        <v>22300</v>
      </c>
      <c r="D34" s="1">
        <v>6687</v>
      </c>
      <c r="E34" s="1">
        <v>3850</v>
      </c>
      <c r="F34" s="1">
        <v>4566</v>
      </c>
      <c r="G34" s="1">
        <v>35662</v>
      </c>
      <c r="H34" s="1">
        <v>500000</v>
      </c>
      <c r="I34" s="1">
        <v>3300</v>
      </c>
      <c r="J34" s="1">
        <v>7020</v>
      </c>
      <c r="K34" s="1">
        <v>15010</v>
      </c>
      <c r="L34" s="1">
        <v>3600</v>
      </c>
      <c r="M34" s="1">
        <v>42100</v>
      </c>
      <c r="N34" s="1">
        <v>10417</v>
      </c>
      <c r="O34" s="1">
        <v>14400</v>
      </c>
      <c r="P34" s="1">
        <v>46000</v>
      </c>
      <c r="Q34" s="1">
        <v>23000</v>
      </c>
      <c r="R34" s="1">
        <v>12997</v>
      </c>
      <c r="S34" s="1">
        <v>16315</v>
      </c>
      <c r="T34" s="1">
        <v>9492</v>
      </c>
      <c r="U34" s="1">
        <v>33561</v>
      </c>
      <c r="V34" s="1">
        <v>8691</v>
      </c>
      <c r="W34" s="1">
        <v>35500</v>
      </c>
      <c r="X34" s="1">
        <v>5100</v>
      </c>
      <c r="Y34" s="1">
        <v>10500</v>
      </c>
      <c r="Z34" s="1">
        <v>8145</v>
      </c>
      <c r="AA34" s="1">
        <v>73200</v>
      </c>
      <c r="AB34" s="1">
        <v>75554</v>
      </c>
      <c r="AC34" s="1">
        <v>126600</v>
      </c>
      <c r="AD34" s="1">
        <v>39500</v>
      </c>
      <c r="AE34" s="1">
        <v>5800</v>
      </c>
      <c r="AF34" s="1">
        <v>5400</v>
      </c>
      <c r="AG34" s="1">
        <v>80589</v>
      </c>
      <c r="AH34" s="1">
        <v>2700</v>
      </c>
      <c r="AI34" s="1">
        <v>5866</v>
      </c>
      <c r="AJ34" s="1">
        <v>23400</v>
      </c>
      <c r="AK34" s="1">
        <v>36500</v>
      </c>
      <c r="AL34" s="1">
        <v>8200</v>
      </c>
      <c r="AM34" s="1">
        <v>2934</v>
      </c>
      <c r="AN34" s="1">
        <v>20839</v>
      </c>
      <c r="AO34" s="1">
        <v>3447</v>
      </c>
      <c r="AP34" s="1">
        <v>19283</v>
      </c>
      <c r="AQ34" s="1">
        <v>22882</v>
      </c>
      <c r="AR34" s="1">
        <v>3200</v>
      </c>
      <c r="AS34" s="1">
        <v>22852</v>
      </c>
      <c r="AT34" s="1">
        <v>31700</v>
      </c>
      <c r="AU34" s="1">
        <v>498565</v>
      </c>
      <c r="AV34" s="1">
        <v>5349</v>
      </c>
      <c r="AW34" s="1">
        <v>3568</v>
      </c>
      <c r="AX34" s="1">
        <v>16223</v>
      </c>
      <c r="AY34" s="1">
        <v>14829</v>
      </c>
      <c r="AZ34" s="4"/>
      <c r="BA34" s="4"/>
      <c r="BB34" s="4"/>
    </row>
    <row r="35" spans="2:102" s="4" customFormat="1" x14ac:dyDescent="0.55000000000000004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2:102" s="4" customFormat="1" x14ac:dyDescent="0.55000000000000004">
      <c r="B36" s="41" t="s">
        <v>155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2:102" x14ac:dyDescent="0.55000000000000004">
      <c r="B37" s="1" t="s">
        <v>141</v>
      </c>
      <c r="C37" s="1">
        <v>85069913.549999997</v>
      </c>
      <c r="D37" s="1">
        <v>33964048.950000003</v>
      </c>
      <c r="E37" s="1">
        <v>7920244.9579999996</v>
      </c>
      <c r="F37" s="1">
        <v>15149472.49</v>
      </c>
      <c r="G37" s="1">
        <v>22572688.210000001</v>
      </c>
      <c r="H37" s="1">
        <v>163807160.09999999</v>
      </c>
      <c r="I37" s="1">
        <v>8894258.8660000004</v>
      </c>
      <c r="J37" s="1">
        <v>19019879.050000001</v>
      </c>
      <c r="K37" s="1">
        <v>30133549.190000001</v>
      </c>
      <c r="L37" s="1">
        <v>9702318.8780000005</v>
      </c>
      <c r="M37" s="1">
        <v>8967857.4629999995</v>
      </c>
      <c r="N37" s="1">
        <v>4377449.4369999999</v>
      </c>
      <c r="O37" s="1">
        <v>84168863.420000002</v>
      </c>
      <c r="P37" s="1">
        <v>19266364.43</v>
      </c>
      <c r="Q37" s="1">
        <v>67322573.680000007</v>
      </c>
      <c r="R37" s="1">
        <v>18534284.140000001</v>
      </c>
      <c r="S37" s="1">
        <v>20305549.02</v>
      </c>
      <c r="T37" s="1">
        <v>19534992.48</v>
      </c>
      <c r="U37" s="1">
        <v>42908289.009999998</v>
      </c>
      <c r="V37" s="1">
        <v>11657272.18</v>
      </c>
      <c r="W37" s="1">
        <v>43676652.82</v>
      </c>
      <c r="X37" s="1">
        <v>9267539.4820000008</v>
      </c>
      <c r="Y37" s="1">
        <v>17790562.48</v>
      </c>
      <c r="Z37" s="1">
        <v>11602985.439999999</v>
      </c>
      <c r="AA37" s="1">
        <v>187078571.19999999</v>
      </c>
      <c r="AB37" s="1">
        <v>42330146.590000004</v>
      </c>
      <c r="AC37" s="1">
        <v>59578876.939999998</v>
      </c>
      <c r="AD37" s="1">
        <v>31334885.23</v>
      </c>
      <c r="AE37" s="1">
        <v>17850763.370000001</v>
      </c>
      <c r="AF37" s="1">
        <v>12333805.560000001</v>
      </c>
      <c r="AG37" s="1">
        <v>57010323.189999998</v>
      </c>
      <c r="AH37" s="1">
        <v>4392977.165</v>
      </c>
      <c r="AI37" s="1">
        <v>22876398.289999999</v>
      </c>
      <c r="AJ37" s="1">
        <v>65269290.82</v>
      </c>
      <c r="AK37" s="1">
        <v>20263213.34</v>
      </c>
      <c r="AL37" s="1">
        <v>18102714.120000001</v>
      </c>
      <c r="AM37" s="1">
        <v>19525904.18</v>
      </c>
      <c r="AN37" s="1">
        <v>60500359.75</v>
      </c>
      <c r="AO37" s="1">
        <v>10335880.380000001</v>
      </c>
      <c r="AP37" s="1">
        <v>33163574.640000001</v>
      </c>
      <c r="AQ37" s="1">
        <v>41813110.049999997</v>
      </c>
      <c r="AR37" s="1">
        <v>4910167.1210000003</v>
      </c>
      <c r="AS37" s="1">
        <v>20404157.27</v>
      </c>
      <c r="AT37" s="1">
        <v>38631448.740000002</v>
      </c>
      <c r="AU37" s="1">
        <v>257419677.80000001</v>
      </c>
      <c r="AV37" s="1">
        <v>5329832.4939999999</v>
      </c>
      <c r="AW37" s="1">
        <v>21930890.309999999</v>
      </c>
      <c r="AX37" s="1">
        <v>47087983.979999997</v>
      </c>
      <c r="AY37" s="1">
        <v>42161058.670000002</v>
      </c>
      <c r="AZ37" s="4"/>
      <c r="BA37" s="4"/>
      <c r="BB37" s="4"/>
    </row>
    <row r="38" spans="2:102" x14ac:dyDescent="0.55000000000000004">
      <c r="B38" s="1" t="s">
        <v>142</v>
      </c>
      <c r="C38" s="1">
        <v>34027.96542</v>
      </c>
      <c r="D38" s="1">
        <v>13585.61958</v>
      </c>
      <c r="E38" s="1">
        <v>3168.0979831999998</v>
      </c>
      <c r="F38" s="1">
        <v>6059.7889960000002</v>
      </c>
      <c r="G38" s="1">
        <v>9029.0752840000005</v>
      </c>
      <c r="H38" s="1">
        <v>65522.86404</v>
      </c>
      <c r="I38" s="1">
        <v>3557.7035464000005</v>
      </c>
      <c r="J38" s="1">
        <v>7607.9516200000007</v>
      </c>
      <c r="K38" s="1">
        <v>12053.419676000001</v>
      </c>
      <c r="L38" s="1">
        <v>3880.9275512000004</v>
      </c>
      <c r="M38" s="1">
        <v>3587.1429852000001</v>
      </c>
      <c r="N38" s="1">
        <v>1750.9797748000001</v>
      </c>
      <c r="O38" s="1">
        <v>33667.545367999999</v>
      </c>
      <c r="P38" s="1">
        <v>7706.5457720000004</v>
      </c>
      <c r="Q38" s="1">
        <v>26929.029472000006</v>
      </c>
      <c r="R38" s="1">
        <v>7413.7136560000008</v>
      </c>
      <c r="S38" s="1">
        <v>8122.2196080000003</v>
      </c>
      <c r="T38" s="1">
        <v>7813.9969920000003</v>
      </c>
      <c r="U38" s="1">
        <v>17163.315603999999</v>
      </c>
      <c r="V38" s="1">
        <v>4662.908872</v>
      </c>
      <c r="W38" s="1">
        <v>17470.661128</v>
      </c>
      <c r="X38" s="1">
        <v>3707.0157928000003</v>
      </c>
      <c r="Y38" s="1">
        <v>7116.2249920000004</v>
      </c>
      <c r="Z38" s="1">
        <v>4641.194176</v>
      </c>
      <c r="AA38" s="1">
        <v>74831.428480000002</v>
      </c>
      <c r="AB38" s="1">
        <v>16932.058636000002</v>
      </c>
      <c r="AC38" s="1">
        <v>23831.550776</v>
      </c>
      <c r="AD38" s="1">
        <v>12533.954092</v>
      </c>
      <c r="AE38" s="1">
        <v>7140.3053480000008</v>
      </c>
      <c r="AF38" s="1">
        <v>4933.5222240000003</v>
      </c>
      <c r="AG38" s="1">
        <v>22804.129276</v>
      </c>
      <c r="AH38" s="1">
        <v>1757.1908660000001</v>
      </c>
      <c r="AI38" s="1">
        <v>9150.5593160000008</v>
      </c>
      <c r="AJ38" s="1">
        <v>26107.716328000002</v>
      </c>
      <c r="AK38" s="1">
        <v>8105.2853359999999</v>
      </c>
      <c r="AL38" s="1">
        <v>7241.0856480000011</v>
      </c>
      <c r="AM38" s="1">
        <v>7810.361672</v>
      </c>
      <c r="AN38" s="1">
        <v>24200.143900000003</v>
      </c>
      <c r="AO38" s="1">
        <v>4134.3521520000004</v>
      </c>
      <c r="AP38" s="1">
        <v>13265.429856000001</v>
      </c>
      <c r="AQ38" s="1">
        <v>16725.244019999998</v>
      </c>
      <c r="AR38" s="1">
        <v>1964.0668484000003</v>
      </c>
      <c r="AS38" s="1">
        <v>8161.6629080000002</v>
      </c>
      <c r="AT38" s="1">
        <v>15452.579496000002</v>
      </c>
      <c r="AU38" s="1">
        <v>102967.87112000001</v>
      </c>
      <c r="AV38" s="1">
        <v>2131.9329975999999</v>
      </c>
      <c r="AW38" s="1">
        <v>8772.3561239999999</v>
      </c>
      <c r="AX38" s="1">
        <v>18835.193592</v>
      </c>
      <c r="AY38" s="1">
        <v>16864.423468000001</v>
      </c>
      <c r="AZ38" s="4"/>
      <c r="BA38" s="4"/>
      <c r="BB38" s="4"/>
    </row>
    <row r="39" spans="2:102" x14ac:dyDescent="0.55000000000000004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4"/>
      <c r="BA39" s="4"/>
      <c r="BB39" s="4"/>
    </row>
    <row r="40" spans="2:102" x14ac:dyDescent="0.55000000000000004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4"/>
      <c r="BA40" s="4"/>
      <c r="BB40" s="4"/>
    </row>
    <row r="41" spans="2:102" x14ac:dyDescent="0.55000000000000004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4"/>
      <c r="BA41" s="4"/>
      <c r="BB41" s="4"/>
    </row>
    <row r="42" spans="2:102" x14ac:dyDescent="0.55000000000000004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</row>
    <row r="43" spans="2:102" x14ac:dyDescent="0.55000000000000004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</row>
    <row r="44" spans="2:102" x14ac:dyDescent="0.55000000000000004"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</row>
    <row r="45" spans="2:102" x14ac:dyDescent="0.55000000000000004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</row>
    <row r="46" spans="2:102" x14ac:dyDescent="0.55000000000000004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</row>
    <row r="47" spans="2:102" x14ac:dyDescent="0.55000000000000004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</row>
    <row r="48" spans="2:102" x14ac:dyDescent="0.55000000000000004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</row>
    <row r="49" spans="2:54" x14ac:dyDescent="0.55000000000000004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</row>
    <row r="50" spans="2:54" s="4" customFormat="1" x14ac:dyDescent="0.55000000000000004">
      <c r="B50" s="1" t="s">
        <v>142</v>
      </c>
      <c r="C50" s="1">
        <f t="shared" ref="C50:AH50" si="0">C37*ex_rate</f>
        <v>34027.96542</v>
      </c>
      <c r="D50" s="1">
        <f t="shared" si="0"/>
        <v>13585.619580000002</v>
      </c>
      <c r="E50" s="1">
        <f t="shared" si="0"/>
        <v>3168.0979831999998</v>
      </c>
      <c r="F50" s="1">
        <f t="shared" si="0"/>
        <v>6059.7889960000002</v>
      </c>
      <c r="G50" s="1">
        <f t="shared" si="0"/>
        <v>9029.0752840000005</v>
      </c>
      <c r="H50" s="1">
        <f t="shared" si="0"/>
        <v>65522.86404</v>
      </c>
      <c r="I50" s="1">
        <f t="shared" si="0"/>
        <v>3557.7035464000005</v>
      </c>
      <c r="J50" s="1">
        <f t="shared" si="0"/>
        <v>7607.9516200000007</v>
      </c>
      <c r="K50" s="1">
        <f t="shared" si="0"/>
        <v>12053.419676000001</v>
      </c>
      <c r="L50" s="1">
        <f t="shared" si="0"/>
        <v>3880.9275512000004</v>
      </c>
      <c r="M50" s="1">
        <f t="shared" si="0"/>
        <v>3587.1429852000001</v>
      </c>
      <c r="N50" s="1">
        <f t="shared" si="0"/>
        <v>1750.9797748000001</v>
      </c>
      <c r="O50" s="1">
        <f t="shared" si="0"/>
        <v>33667.545367999999</v>
      </c>
      <c r="P50" s="1">
        <f t="shared" si="0"/>
        <v>7706.5457720000004</v>
      </c>
      <c r="Q50" s="1">
        <f t="shared" si="0"/>
        <v>26929.029472000006</v>
      </c>
      <c r="R50" s="1">
        <f t="shared" si="0"/>
        <v>7413.7136560000008</v>
      </c>
      <c r="S50" s="1">
        <f t="shared" si="0"/>
        <v>8122.2196080000003</v>
      </c>
      <c r="T50" s="1">
        <f t="shared" si="0"/>
        <v>7813.9969920000003</v>
      </c>
      <c r="U50" s="1">
        <f t="shared" si="0"/>
        <v>17163.315603999999</v>
      </c>
      <c r="V50" s="1">
        <f t="shared" si="0"/>
        <v>4662.908872</v>
      </c>
      <c r="W50" s="1">
        <f t="shared" si="0"/>
        <v>17470.661128</v>
      </c>
      <c r="X50" s="1">
        <f t="shared" si="0"/>
        <v>3707.0157928000003</v>
      </c>
      <c r="Y50" s="1">
        <f t="shared" si="0"/>
        <v>7116.2249920000004</v>
      </c>
      <c r="Z50" s="1">
        <f t="shared" si="0"/>
        <v>4641.194176</v>
      </c>
      <c r="AA50" s="1">
        <f t="shared" si="0"/>
        <v>74831.428480000002</v>
      </c>
      <c r="AB50" s="1">
        <f t="shared" si="0"/>
        <v>16932.058636000002</v>
      </c>
      <c r="AC50" s="1">
        <f t="shared" si="0"/>
        <v>23831.550776</v>
      </c>
      <c r="AD50" s="1">
        <f t="shared" si="0"/>
        <v>12533.954092</v>
      </c>
      <c r="AE50" s="1">
        <f t="shared" si="0"/>
        <v>7140.3053480000008</v>
      </c>
      <c r="AF50" s="1">
        <f t="shared" si="0"/>
        <v>4933.5222240000003</v>
      </c>
      <c r="AG50" s="1">
        <f t="shared" si="0"/>
        <v>22804.129276</v>
      </c>
      <c r="AH50" s="1">
        <f t="shared" si="0"/>
        <v>1757.1908660000001</v>
      </c>
      <c r="AI50" s="1">
        <f t="shared" ref="AI50:AY50" si="1">AI37*ex_rate</f>
        <v>9150.5593160000008</v>
      </c>
      <c r="AJ50" s="1">
        <f t="shared" si="1"/>
        <v>26107.716328000002</v>
      </c>
      <c r="AK50" s="1">
        <f t="shared" si="1"/>
        <v>8105.2853359999999</v>
      </c>
      <c r="AL50" s="1">
        <f t="shared" si="1"/>
        <v>7241.0856480000011</v>
      </c>
      <c r="AM50" s="1">
        <f t="shared" si="1"/>
        <v>7810.361672</v>
      </c>
      <c r="AN50" s="1">
        <f t="shared" si="1"/>
        <v>24200.143900000003</v>
      </c>
      <c r="AO50" s="1">
        <f t="shared" si="1"/>
        <v>4134.3521520000004</v>
      </c>
      <c r="AP50" s="1">
        <f t="shared" si="1"/>
        <v>13265.429856000001</v>
      </c>
      <c r="AQ50" s="1">
        <f t="shared" si="1"/>
        <v>16725.244019999998</v>
      </c>
      <c r="AR50" s="1">
        <f t="shared" si="1"/>
        <v>1964.0668484000003</v>
      </c>
      <c r="AS50" s="1">
        <f t="shared" si="1"/>
        <v>8161.6629080000002</v>
      </c>
      <c r="AT50" s="1">
        <f t="shared" si="1"/>
        <v>15452.579496000002</v>
      </c>
      <c r="AU50" s="1">
        <f t="shared" si="1"/>
        <v>102967.87112000001</v>
      </c>
      <c r="AV50" s="1">
        <f t="shared" si="1"/>
        <v>2131.9329975999999</v>
      </c>
      <c r="AW50" s="1">
        <f t="shared" si="1"/>
        <v>8772.3561239999999</v>
      </c>
      <c r="AX50" s="1">
        <f t="shared" si="1"/>
        <v>18835.193592</v>
      </c>
      <c r="AY50" s="1">
        <f t="shared" si="1"/>
        <v>16864.423468000001</v>
      </c>
    </row>
    <row r="51" spans="2:54" x14ac:dyDescent="0.55000000000000004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</row>
    <row r="52" spans="2:54" x14ac:dyDescent="0.55000000000000004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</row>
    <row r="53" spans="2:54" x14ac:dyDescent="0.55000000000000004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</row>
    <row r="54" spans="2:54" x14ac:dyDescent="0.55000000000000004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</row>
    <row r="55" spans="2:54" x14ac:dyDescent="0.55000000000000004">
      <c r="B55" s="4"/>
      <c r="E55" s="4"/>
      <c r="F55" s="4"/>
    </row>
    <row r="56" spans="2:54" x14ac:dyDescent="0.55000000000000004">
      <c r="B56" s="4"/>
      <c r="E56" s="4"/>
      <c r="F56" s="4"/>
    </row>
    <row r="57" spans="2:54" x14ac:dyDescent="0.55000000000000004">
      <c r="B57" s="4"/>
      <c r="E57" s="4"/>
      <c r="F57" s="4"/>
    </row>
    <row r="58" spans="2:54" x14ac:dyDescent="0.55000000000000004">
      <c r="B58" s="4"/>
      <c r="E58" s="4"/>
      <c r="F58" s="4"/>
    </row>
    <row r="59" spans="2:54" x14ac:dyDescent="0.55000000000000004">
      <c r="B59" s="4"/>
      <c r="E59" s="4"/>
      <c r="F59" s="4"/>
    </row>
    <row r="60" spans="2:54" x14ac:dyDescent="0.55000000000000004">
      <c r="B60" s="4"/>
      <c r="E60" s="4"/>
      <c r="F60" s="4"/>
    </row>
    <row r="61" spans="2:54" x14ac:dyDescent="0.55000000000000004">
      <c r="B61" s="4"/>
      <c r="E61" s="4"/>
      <c r="F61" s="4"/>
    </row>
    <row r="62" spans="2:54" x14ac:dyDescent="0.55000000000000004">
      <c r="B62" s="4"/>
      <c r="E62" s="4"/>
      <c r="F62" s="4"/>
    </row>
    <row r="63" spans="2:54" x14ac:dyDescent="0.55000000000000004">
      <c r="B63" s="4"/>
      <c r="E63" s="4"/>
      <c r="F63" s="4"/>
    </row>
    <row r="64" spans="2:54" x14ac:dyDescent="0.55000000000000004">
      <c r="B64" s="4"/>
      <c r="E64" s="4"/>
      <c r="F64" s="4"/>
    </row>
    <row r="65" spans="2:6" x14ac:dyDescent="0.55000000000000004">
      <c r="B65" s="4"/>
      <c r="E65" s="4"/>
      <c r="F65" s="4"/>
    </row>
    <row r="66" spans="2:6" x14ac:dyDescent="0.55000000000000004">
      <c r="B66" s="4"/>
      <c r="E66" s="4"/>
      <c r="F66" s="4"/>
    </row>
    <row r="67" spans="2:6" x14ac:dyDescent="0.55000000000000004">
      <c r="B67" s="4"/>
      <c r="E67" s="4"/>
      <c r="F67" s="4"/>
    </row>
    <row r="68" spans="2:6" x14ac:dyDescent="0.55000000000000004">
      <c r="B68" s="4"/>
      <c r="E68" s="4"/>
      <c r="F68" s="4"/>
    </row>
    <row r="69" spans="2:6" x14ac:dyDescent="0.55000000000000004">
      <c r="B69" s="4"/>
      <c r="E69" s="4"/>
      <c r="F69" s="4"/>
    </row>
    <row r="70" spans="2:6" x14ac:dyDescent="0.55000000000000004">
      <c r="B70" s="4"/>
      <c r="E70" s="4"/>
      <c r="F70" s="4"/>
    </row>
    <row r="71" spans="2:6" x14ac:dyDescent="0.55000000000000004">
      <c r="B71" s="4"/>
      <c r="E71" s="4"/>
      <c r="F71" s="4"/>
    </row>
    <row r="72" spans="2:6" x14ac:dyDescent="0.55000000000000004">
      <c r="B72" s="4"/>
      <c r="E72" s="4"/>
      <c r="F72" s="4"/>
    </row>
    <row r="73" spans="2:6" x14ac:dyDescent="0.55000000000000004">
      <c r="B73" s="4"/>
      <c r="E73" s="4"/>
      <c r="F73" s="4"/>
    </row>
    <row r="74" spans="2:6" x14ac:dyDescent="0.55000000000000004">
      <c r="B74" s="4"/>
      <c r="E74" s="4"/>
      <c r="F74" s="4"/>
    </row>
    <row r="75" spans="2:6" x14ac:dyDescent="0.55000000000000004">
      <c r="B75" s="4"/>
      <c r="E75" s="4"/>
      <c r="F75" s="4"/>
    </row>
    <row r="76" spans="2:6" x14ac:dyDescent="0.55000000000000004">
      <c r="B76" s="4"/>
      <c r="E76" s="4"/>
      <c r="F76" s="4"/>
    </row>
    <row r="77" spans="2:6" x14ac:dyDescent="0.55000000000000004">
      <c r="B77" s="4"/>
      <c r="E77" s="4"/>
      <c r="F77" s="4"/>
    </row>
    <row r="78" spans="2:6" x14ac:dyDescent="0.55000000000000004">
      <c r="B78" s="4"/>
      <c r="E78" s="4"/>
      <c r="F78" s="4"/>
    </row>
    <row r="79" spans="2:6" x14ac:dyDescent="0.55000000000000004">
      <c r="B79" s="4"/>
      <c r="E79" s="4"/>
      <c r="F79" s="4"/>
    </row>
    <row r="80" spans="2:6" x14ac:dyDescent="0.55000000000000004">
      <c r="B80" s="4"/>
      <c r="E80" s="4"/>
      <c r="F80" s="4"/>
    </row>
    <row r="81" spans="2:6" x14ac:dyDescent="0.55000000000000004">
      <c r="B81" s="4"/>
      <c r="E81" s="4"/>
      <c r="F81" s="4"/>
    </row>
    <row r="82" spans="2:6" x14ac:dyDescent="0.55000000000000004">
      <c r="B82" s="4"/>
      <c r="E82" s="4"/>
      <c r="F82" s="4"/>
    </row>
    <row r="83" spans="2:6" x14ac:dyDescent="0.55000000000000004">
      <c r="B83" s="4"/>
      <c r="E83" s="4"/>
      <c r="F83" s="4"/>
    </row>
    <row r="84" spans="2:6" x14ac:dyDescent="0.55000000000000004">
      <c r="B84" s="4"/>
      <c r="E84" s="4"/>
      <c r="F84" s="4"/>
    </row>
    <row r="85" spans="2:6" x14ac:dyDescent="0.55000000000000004">
      <c r="B85" s="4"/>
      <c r="E85" s="4"/>
      <c r="F85" s="4"/>
    </row>
    <row r="86" spans="2:6" x14ac:dyDescent="0.55000000000000004">
      <c r="B86" s="4"/>
      <c r="E86" s="4"/>
      <c r="F86" s="4"/>
    </row>
    <row r="87" spans="2:6" x14ac:dyDescent="0.55000000000000004">
      <c r="B87" s="4"/>
      <c r="E87" s="4"/>
      <c r="F87" s="4"/>
    </row>
    <row r="88" spans="2:6" x14ac:dyDescent="0.55000000000000004">
      <c r="B88" s="4"/>
      <c r="E88" s="4"/>
      <c r="F88" s="4"/>
    </row>
    <row r="89" spans="2:6" x14ac:dyDescent="0.55000000000000004">
      <c r="B89" s="4"/>
      <c r="E89" s="4"/>
      <c r="F89" s="4"/>
    </row>
    <row r="90" spans="2:6" x14ac:dyDescent="0.55000000000000004">
      <c r="B90" s="4"/>
      <c r="E90" s="4"/>
      <c r="F90" s="4"/>
    </row>
    <row r="91" spans="2:6" x14ac:dyDescent="0.55000000000000004">
      <c r="B91" s="4"/>
      <c r="E91" s="4"/>
      <c r="F91" s="4"/>
    </row>
    <row r="92" spans="2:6" x14ac:dyDescent="0.55000000000000004">
      <c r="B92" s="4"/>
      <c r="E92" s="4"/>
      <c r="F92" s="4"/>
    </row>
    <row r="93" spans="2:6" x14ac:dyDescent="0.55000000000000004">
      <c r="B93" s="4"/>
      <c r="E93" s="4"/>
      <c r="F93" s="4"/>
    </row>
    <row r="94" spans="2:6" x14ac:dyDescent="0.55000000000000004">
      <c r="B94" s="4"/>
    </row>
    <row r="95" spans="2:6" x14ac:dyDescent="0.55000000000000004">
      <c r="B95" s="4"/>
    </row>
    <row r="96" spans="2:6" x14ac:dyDescent="0.55000000000000004">
      <c r="B96" s="4"/>
    </row>
    <row r="97" spans="2:2" x14ac:dyDescent="0.55000000000000004">
      <c r="B97" s="4"/>
    </row>
    <row r="98" spans="2:2" x14ac:dyDescent="0.55000000000000004">
      <c r="B98" s="4"/>
    </row>
    <row r="99" spans="2:2" x14ac:dyDescent="0.55000000000000004">
      <c r="B99" s="4"/>
    </row>
    <row r="100" spans="2:2" x14ac:dyDescent="0.55000000000000004">
      <c r="B100" s="4"/>
    </row>
  </sheetData>
  <mergeCells count="24">
    <mergeCell ref="AV1:AY1"/>
    <mergeCell ref="C1:F1"/>
    <mergeCell ref="G1:J1"/>
    <mergeCell ref="K1:N1"/>
    <mergeCell ref="O1:R1"/>
    <mergeCell ref="S1:V1"/>
    <mergeCell ref="W1:Z1"/>
    <mergeCell ref="AA1:AD1"/>
    <mergeCell ref="AE1:AH1"/>
    <mergeCell ref="AI1:AL1"/>
    <mergeCell ref="AM1:AQ1"/>
    <mergeCell ref="AR1:AU1"/>
    <mergeCell ref="AV2:AY2"/>
    <mergeCell ref="C2:F2"/>
    <mergeCell ref="G2:J2"/>
    <mergeCell ref="K2:N2"/>
    <mergeCell ref="O2:R2"/>
    <mergeCell ref="S2:V2"/>
    <mergeCell ref="W2:Z2"/>
    <mergeCell ref="AA2:AD2"/>
    <mergeCell ref="AE2:AH2"/>
    <mergeCell ref="AI2:AL2"/>
    <mergeCell ref="AM2:AQ2"/>
    <mergeCell ref="AR2:AU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894B-80B7-41B2-B9E7-3ECC6005E281}">
  <dimension ref="A1:AY50"/>
  <sheetViews>
    <sheetView zoomScaleNormal="100" workbookViewId="0">
      <pane xSplit="2" ySplit="2" topLeftCell="AA3" activePane="bottomRight" state="frozen"/>
      <selection pane="topRight" activeCell="C1" sqref="C1"/>
      <selection pane="bottomLeft" activeCell="A3" sqref="A3"/>
      <selection pane="bottomRight" activeCell="A6" sqref="A6"/>
    </sheetView>
  </sheetViews>
  <sheetFormatPr defaultRowHeight="14.4" x14ac:dyDescent="0.55000000000000004"/>
  <cols>
    <col min="1" max="1" width="8.83984375" style="4"/>
    <col min="2" max="2" width="28.26171875" style="4" customWidth="1"/>
    <col min="3" max="3" width="10" style="4" customWidth="1"/>
    <col min="4" max="4" width="9.15625" style="4" customWidth="1"/>
    <col min="5" max="12" width="8.83984375" style="4"/>
    <col min="13" max="13" width="9" style="4" customWidth="1"/>
    <col min="14" max="49" width="8.83984375" style="4"/>
    <col min="50" max="50" width="9.41796875" style="4" customWidth="1"/>
    <col min="51" max="51" width="9.15625" style="4" customWidth="1"/>
    <col min="52" max="52" width="8.83984375" style="4"/>
    <col min="53" max="53" width="9.15625" style="4" customWidth="1"/>
    <col min="54" max="16384" width="8.83984375" style="4"/>
  </cols>
  <sheetData>
    <row r="1" spans="1:51" x14ac:dyDescent="0.55000000000000004">
      <c r="B1" s="1" t="s">
        <v>138</v>
      </c>
      <c r="C1" s="45" t="s">
        <v>1</v>
      </c>
      <c r="D1" s="45"/>
      <c r="E1" s="45"/>
      <c r="F1" s="45"/>
      <c r="G1" s="45" t="s">
        <v>7</v>
      </c>
      <c r="H1" s="45"/>
      <c r="I1" s="45"/>
      <c r="J1" s="45"/>
      <c r="K1" s="45" t="s">
        <v>13</v>
      </c>
      <c r="L1" s="45"/>
      <c r="M1" s="45"/>
      <c r="N1" s="45"/>
      <c r="O1" s="45" t="s">
        <v>19</v>
      </c>
      <c r="P1" s="45"/>
      <c r="Q1" s="45"/>
      <c r="R1" s="45"/>
      <c r="S1" s="45" t="s">
        <v>25</v>
      </c>
      <c r="T1" s="45"/>
      <c r="U1" s="45"/>
      <c r="V1" s="45"/>
      <c r="W1" s="45" t="s">
        <v>31</v>
      </c>
      <c r="X1" s="45"/>
      <c r="Y1" s="45"/>
      <c r="Z1" s="45"/>
      <c r="AA1" s="45" t="s">
        <v>37</v>
      </c>
      <c r="AB1" s="45"/>
      <c r="AC1" s="45"/>
      <c r="AD1" s="45"/>
      <c r="AE1" s="45" t="s">
        <v>42</v>
      </c>
      <c r="AF1" s="45"/>
      <c r="AG1" s="45"/>
      <c r="AH1" s="45"/>
      <c r="AI1" s="45" t="s">
        <v>47</v>
      </c>
      <c r="AJ1" s="45"/>
      <c r="AK1" s="45"/>
      <c r="AL1" s="45"/>
      <c r="AM1" s="45" t="s">
        <v>52</v>
      </c>
      <c r="AN1" s="45"/>
      <c r="AO1" s="45"/>
      <c r="AP1" s="45"/>
      <c r="AQ1" s="45"/>
      <c r="AR1" s="45" t="s">
        <v>59</v>
      </c>
      <c r="AS1" s="45"/>
      <c r="AT1" s="45"/>
      <c r="AU1" s="45"/>
      <c r="AV1" s="45" t="s">
        <v>65</v>
      </c>
      <c r="AW1" s="45"/>
      <c r="AX1" s="45"/>
      <c r="AY1" s="45"/>
    </row>
    <row r="2" spans="1:51" x14ac:dyDescent="0.55000000000000004">
      <c r="B2" s="1" t="s">
        <v>139</v>
      </c>
      <c r="C2" s="45" t="s">
        <v>2</v>
      </c>
      <c r="D2" s="45"/>
      <c r="E2" s="45"/>
      <c r="F2" s="45"/>
      <c r="G2" s="45" t="s">
        <v>8</v>
      </c>
      <c r="H2" s="45"/>
      <c r="I2" s="45"/>
      <c r="J2" s="45"/>
      <c r="K2" s="45" t="s">
        <v>14</v>
      </c>
      <c r="L2" s="45"/>
      <c r="M2" s="45"/>
      <c r="N2" s="45"/>
      <c r="O2" s="45" t="s">
        <v>20</v>
      </c>
      <c r="P2" s="45"/>
      <c r="Q2" s="45"/>
      <c r="R2" s="45"/>
      <c r="S2" s="45" t="s">
        <v>26</v>
      </c>
      <c r="T2" s="45"/>
      <c r="U2" s="45"/>
      <c r="V2" s="45"/>
      <c r="W2" s="45" t="s">
        <v>32</v>
      </c>
      <c r="X2" s="45"/>
      <c r="Y2" s="45"/>
      <c r="Z2" s="45"/>
      <c r="AA2" s="45" t="s">
        <v>37</v>
      </c>
      <c r="AB2" s="45"/>
      <c r="AC2" s="45"/>
      <c r="AD2" s="45"/>
      <c r="AE2" s="45" t="s">
        <v>14</v>
      </c>
      <c r="AF2" s="45"/>
      <c r="AG2" s="45"/>
      <c r="AH2" s="45"/>
      <c r="AI2" s="45" t="s">
        <v>20</v>
      </c>
      <c r="AJ2" s="45"/>
      <c r="AK2" s="45"/>
      <c r="AL2" s="45"/>
      <c r="AM2" s="45" t="s">
        <v>53</v>
      </c>
      <c r="AN2" s="45"/>
      <c r="AO2" s="45"/>
      <c r="AP2" s="45"/>
      <c r="AQ2" s="45"/>
      <c r="AR2" s="45" t="s">
        <v>60</v>
      </c>
      <c r="AS2" s="45"/>
      <c r="AT2" s="45"/>
      <c r="AU2" s="45"/>
      <c r="AV2" s="45" t="s">
        <v>66</v>
      </c>
      <c r="AW2" s="45"/>
      <c r="AX2" s="45"/>
      <c r="AY2" s="45"/>
    </row>
    <row r="3" spans="1:51" x14ac:dyDescent="0.55000000000000004">
      <c r="B3" s="1" t="s">
        <v>109</v>
      </c>
      <c r="C3" s="4" t="s">
        <v>0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27</v>
      </c>
      <c r="U3" s="4" t="s">
        <v>28</v>
      </c>
      <c r="V3" s="4" t="s">
        <v>29</v>
      </c>
      <c r="W3" s="4" t="s">
        <v>30</v>
      </c>
      <c r="X3" s="4" t="s">
        <v>33</v>
      </c>
      <c r="Y3" s="4" t="s">
        <v>34</v>
      </c>
      <c r="Z3" s="4" t="s">
        <v>35</v>
      </c>
      <c r="AA3" s="4" t="s">
        <v>36</v>
      </c>
      <c r="AB3" s="4" t="s">
        <v>38</v>
      </c>
      <c r="AC3" s="4" t="s">
        <v>39</v>
      </c>
      <c r="AD3" s="4" t="s">
        <v>40</v>
      </c>
      <c r="AE3" s="4" t="s">
        <v>41</v>
      </c>
      <c r="AF3" s="4" t="s">
        <v>43</v>
      </c>
      <c r="AG3" s="4" t="s">
        <v>44</v>
      </c>
      <c r="AH3" s="4" t="s">
        <v>45</v>
      </c>
      <c r="AI3" s="4" t="s">
        <v>46</v>
      </c>
      <c r="AJ3" s="4" t="s">
        <v>48</v>
      </c>
      <c r="AK3" s="4" t="s">
        <v>49</v>
      </c>
      <c r="AL3" s="4" t="s">
        <v>50</v>
      </c>
      <c r="AM3" s="4" t="s">
        <v>51</v>
      </c>
      <c r="AN3" s="4" t="s">
        <v>54</v>
      </c>
      <c r="AO3" s="4" t="s">
        <v>55</v>
      </c>
      <c r="AP3" s="4" t="s">
        <v>56</v>
      </c>
      <c r="AQ3" s="4" t="s">
        <v>57</v>
      </c>
      <c r="AR3" s="4" t="s">
        <v>58</v>
      </c>
      <c r="AS3" s="4" t="s">
        <v>61</v>
      </c>
      <c r="AT3" s="4" t="s">
        <v>62</v>
      </c>
      <c r="AU3" s="4" t="s">
        <v>63</v>
      </c>
      <c r="AV3" s="4" t="s">
        <v>64</v>
      </c>
      <c r="AW3" s="4" t="s">
        <v>67</v>
      </c>
      <c r="AX3" s="4" t="s">
        <v>68</v>
      </c>
      <c r="AY3" s="4" t="s">
        <v>69</v>
      </c>
    </row>
    <row r="4" spans="1:51" x14ac:dyDescent="0.55000000000000004">
      <c r="B4" s="1" t="s">
        <v>90</v>
      </c>
      <c r="C4" s="4" t="s">
        <v>91</v>
      </c>
      <c r="D4" s="4" t="s">
        <v>94</v>
      </c>
      <c r="E4" s="4" t="s">
        <v>92</v>
      </c>
      <c r="F4" s="4" t="s">
        <v>93</v>
      </c>
      <c r="G4" s="4" t="s">
        <v>93</v>
      </c>
      <c r="H4" s="4" t="s">
        <v>91</v>
      </c>
      <c r="I4" s="4" t="s">
        <v>92</v>
      </c>
      <c r="J4" s="4" t="s">
        <v>93</v>
      </c>
      <c r="K4" s="4" t="s">
        <v>94</v>
      </c>
      <c r="L4" s="4" t="s">
        <v>92</v>
      </c>
      <c r="M4" s="4" t="s">
        <v>92</v>
      </c>
      <c r="N4" s="4" t="s">
        <v>92</v>
      </c>
      <c r="O4" s="4" t="s">
        <v>94</v>
      </c>
      <c r="P4" s="4" t="s">
        <v>93</v>
      </c>
      <c r="Q4" s="4" t="s">
        <v>94</v>
      </c>
      <c r="R4" s="4" t="s">
        <v>92</v>
      </c>
      <c r="S4" s="4" t="s">
        <v>93</v>
      </c>
      <c r="T4" s="4" t="s">
        <v>93</v>
      </c>
      <c r="U4" s="4" t="s">
        <v>94</v>
      </c>
      <c r="V4" s="4" t="s">
        <v>92</v>
      </c>
      <c r="W4" s="4" t="s">
        <v>94</v>
      </c>
      <c r="X4" s="4" t="s">
        <v>92</v>
      </c>
      <c r="Y4" s="4" t="s">
        <v>92</v>
      </c>
      <c r="Z4" s="4" t="s">
        <v>92</v>
      </c>
      <c r="AA4" s="4" t="s">
        <v>93</v>
      </c>
      <c r="AB4" s="4" t="s">
        <v>93</v>
      </c>
      <c r="AC4" s="4" t="s">
        <v>92</v>
      </c>
      <c r="AD4" s="4" t="s">
        <v>93</v>
      </c>
      <c r="AE4" s="4" t="s">
        <v>93</v>
      </c>
      <c r="AF4" s="4" t="s">
        <v>92</v>
      </c>
      <c r="AG4" s="4" t="s">
        <v>94</v>
      </c>
      <c r="AH4" s="4" t="s">
        <v>92</v>
      </c>
      <c r="AI4" s="4" t="s">
        <v>92</v>
      </c>
      <c r="AJ4" s="4" t="s">
        <v>93</v>
      </c>
      <c r="AK4" s="4" t="s">
        <v>93</v>
      </c>
      <c r="AL4" s="4" t="s">
        <v>92</v>
      </c>
      <c r="AM4" s="4" t="s">
        <v>92</v>
      </c>
      <c r="AN4" s="4" t="s">
        <v>93</v>
      </c>
      <c r="AO4" s="4" t="s">
        <v>92</v>
      </c>
      <c r="AP4" s="4" t="s">
        <v>93</v>
      </c>
      <c r="AQ4" s="4" t="s">
        <v>93</v>
      </c>
      <c r="AR4" s="4" t="s">
        <v>92</v>
      </c>
      <c r="AS4" s="4" t="s">
        <v>93</v>
      </c>
      <c r="AT4" s="4" t="s">
        <v>94</v>
      </c>
      <c r="AU4" s="4" t="s">
        <v>91</v>
      </c>
      <c r="AV4" s="4" t="s">
        <v>92</v>
      </c>
      <c r="AW4" s="4" t="s">
        <v>93</v>
      </c>
      <c r="AX4" s="4" t="s">
        <v>94</v>
      </c>
      <c r="AY4" s="4" t="s">
        <v>91</v>
      </c>
    </row>
    <row r="5" spans="1:51" x14ac:dyDescent="0.55000000000000004">
      <c r="B5" s="1" t="s">
        <v>140</v>
      </c>
      <c r="C5" s="1">
        <v>6.05</v>
      </c>
      <c r="D5" s="1">
        <v>5.9</v>
      </c>
      <c r="E5" s="1">
        <v>106.37</v>
      </c>
      <c r="F5" s="1">
        <v>56.52</v>
      </c>
      <c r="G5" s="1">
        <v>48.44</v>
      </c>
      <c r="H5" s="1">
        <v>51.84</v>
      </c>
      <c r="I5" s="1">
        <v>142.71</v>
      </c>
      <c r="J5" s="1">
        <v>48.44</v>
      </c>
      <c r="K5" s="1">
        <v>12.64</v>
      </c>
      <c r="L5" s="1">
        <v>34.69</v>
      </c>
      <c r="M5" s="1">
        <v>34.69</v>
      </c>
      <c r="N5" s="1">
        <v>34.69</v>
      </c>
      <c r="O5" s="1">
        <v>6.32</v>
      </c>
      <c r="P5" s="1">
        <v>84.78</v>
      </c>
      <c r="Q5" s="1">
        <v>6.32</v>
      </c>
      <c r="R5" s="1">
        <v>262.63</v>
      </c>
      <c r="S5" s="1">
        <v>155.02000000000001</v>
      </c>
      <c r="T5" s="1">
        <v>155.02000000000001</v>
      </c>
      <c r="U5" s="1">
        <v>30.34</v>
      </c>
      <c r="V5" s="1">
        <v>134.78</v>
      </c>
      <c r="W5" s="1">
        <v>20.23</v>
      </c>
      <c r="X5" s="1">
        <v>103.07</v>
      </c>
      <c r="Y5" s="1">
        <v>103.07</v>
      </c>
      <c r="Z5" s="1">
        <v>103.07</v>
      </c>
      <c r="AA5" s="1">
        <v>5.38</v>
      </c>
      <c r="AB5" s="1">
        <v>5.38</v>
      </c>
      <c r="AC5" s="1">
        <v>12.55</v>
      </c>
      <c r="AD5" s="1">
        <v>5.38</v>
      </c>
      <c r="AE5" s="1">
        <v>54.5</v>
      </c>
      <c r="AF5" s="1">
        <v>84.24</v>
      </c>
      <c r="AG5" s="1">
        <v>56.89</v>
      </c>
      <c r="AH5" s="1">
        <v>84.24</v>
      </c>
      <c r="AI5" s="1">
        <v>27.25</v>
      </c>
      <c r="AJ5" s="1">
        <v>42.39</v>
      </c>
      <c r="AK5" s="1">
        <v>42.39</v>
      </c>
      <c r="AL5" s="1">
        <v>27.25</v>
      </c>
      <c r="AM5" s="1">
        <v>38.65</v>
      </c>
      <c r="AN5" s="1">
        <v>17.489999999999998</v>
      </c>
      <c r="AO5" s="1">
        <v>38.65</v>
      </c>
      <c r="AP5" s="1">
        <v>17.489999999999998</v>
      </c>
      <c r="AQ5" s="1">
        <v>17.489999999999998</v>
      </c>
      <c r="AR5" s="1">
        <v>436.06</v>
      </c>
      <c r="AS5" s="1">
        <v>193.77</v>
      </c>
      <c r="AT5" s="1">
        <v>8.43</v>
      </c>
      <c r="AU5" s="1">
        <v>17.28</v>
      </c>
      <c r="AV5" s="1">
        <v>406.33</v>
      </c>
      <c r="AW5" s="1">
        <v>230.11</v>
      </c>
      <c r="AX5" s="1">
        <v>37.93</v>
      </c>
      <c r="AY5" s="1">
        <v>51.84</v>
      </c>
    </row>
    <row r="6" spans="1:51" ht="14.7" thickBot="1" x14ac:dyDescent="0.6">
      <c r="B6" s="5" t="s">
        <v>134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4.7" thickTop="1" x14ac:dyDescent="0.55000000000000004">
      <c r="A7" s="42" t="s">
        <v>159</v>
      </c>
      <c r="B7" s="1" t="s">
        <v>110</v>
      </c>
      <c r="C7" s="4">
        <v>35152636.649999999</v>
      </c>
      <c r="D7" s="4">
        <v>19482663.32</v>
      </c>
      <c r="E7" s="4">
        <v>4966996.8739999998</v>
      </c>
      <c r="F7" s="4">
        <v>3265476.923</v>
      </c>
      <c r="G7" s="4">
        <v>6504550.0060000001</v>
      </c>
      <c r="H7" s="4">
        <v>64150948.799999997</v>
      </c>
      <c r="I7" s="4">
        <v>4321107.6919999998</v>
      </c>
      <c r="J7" s="4">
        <v>4806374.4000000004</v>
      </c>
      <c r="K7" s="4">
        <v>11843090.029999999</v>
      </c>
      <c r="L7" s="4">
        <v>3151366.0060000001</v>
      </c>
      <c r="M7" s="4">
        <v>2624109.7850000001</v>
      </c>
      <c r="N7" s="4">
        <v>1054519.311</v>
      </c>
      <c r="O7" s="4">
        <v>26980221.379999999</v>
      </c>
      <c r="P7" s="4">
        <v>8041843.4950000001</v>
      </c>
      <c r="Q7" s="4">
        <v>18239002.449999999</v>
      </c>
      <c r="R7" s="4">
        <v>3545169.2310000001</v>
      </c>
      <c r="S7" s="4">
        <v>6479071.9749999996</v>
      </c>
      <c r="T7" s="4">
        <v>4985432.8619999997</v>
      </c>
      <c r="U7" s="4">
        <v>19300907.739999998</v>
      </c>
      <c r="V7" s="4">
        <v>2539908</v>
      </c>
      <c r="W7" s="4">
        <v>18873531.690000001</v>
      </c>
      <c r="X7" s="4">
        <v>1903999.0149999999</v>
      </c>
      <c r="Y7" s="4">
        <v>4093423.7540000002</v>
      </c>
      <c r="Z7" s="4">
        <v>4582695.8770000003</v>
      </c>
      <c r="AA7" s="4">
        <v>18646221.050000001</v>
      </c>
      <c r="AB7" s="4">
        <v>10798026.65</v>
      </c>
      <c r="AC7" s="4">
        <v>24867692.309999999</v>
      </c>
      <c r="AD7" s="4">
        <v>9941538.4619999994</v>
      </c>
      <c r="AE7" s="4">
        <v>11179802.880000001</v>
      </c>
      <c r="AF7" s="4">
        <v>2472092.3080000002</v>
      </c>
      <c r="AG7" s="4">
        <v>23617607.039999999</v>
      </c>
      <c r="AH7" s="4">
        <v>1699928.862</v>
      </c>
      <c r="AI7" s="4">
        <v>6293079.1380000003</v>
      </c>
      <c r="AJ7" s="4">
        <v>22243015.379999999</v>
      </c>
      <c r="AK7" s="4">
        <v>11300557.24</v>
      </c>
      <c r="AL7" s="4">
        <v>4312482.5350000001</v>
      </c>
      <c r="AM7" s="4">
        <v>10604111.82</v>
      </c>
      <c r="AN7" s="4">
        <v>11059750.859999999</v>
      </c>
      <c r="AO7" s="4">
        <v>4221437.1749999998</v>
      </c>
      <c r="AP7" s="4">
        <v>7323777.9689999996</v>
      </c>
      <c r="AQ7" s="4">
        <v>16021524.300000001</v>
      </c>
      <c r="AR7" s="4">
        <v>2302359.452</v>
      </c>
      <c r="AS7" s="4">
        <v>2758153.8459999999</v>
      </c>
      <c r="AT7" s="4">
        <v>13182336</v>
      </c>
      <c r="AU7" s="4">
        <v>28301028.920000002</v>
      </c>
      <c r="AV7" s="4">
        <v>4325188.4309999999</v>
      </c>
      <c r="AW7" s="4">
        <v>5791153.8459999999</v>
      </c>
      <c r="AX7" s="4">
        <v>17091482.48</v>
      </c>
      <c r="AY7" s="4">
        <v>11619692.310000001</v>
      </c>
    </row>
    <row r="8" spans="1:51" x14ac:dyDescent="0.55000000000000004">
      <c r="A8" s="43" t="s">
        <v>159</v>
      </c>
      <c r="B8" s="1" t="s">
        <v>111</v>
      </c>
      <c r="C8" s="4">
        <v>864000</v>
      </c>
      <c r="D8" s="4">
        <v>576000</v>
      </c>
      <c r="E8" s="4">
        <v>132000</v>
      </c>
      <c r="F8" s="4">
        <v>432000</v>
      </c>
      <c r="G8" s="4">
        <v>288000</v>
      </c>
      <c r="H8" s="4">
        <v>288000</v>
      </c>
      <c r="I8" s="4">
        <v>0</v>
      </c>
      <c r="J8" s="4">
        <v>288000</v>
      </c>
      <c r="K8" s="4">
        <v>1008000</v>
      </c>
      <c r="L8" s="4">
        <v>132000</v>
      </c>
      <c r="M8" s="4">
        <v>0</v>
      </c>
      <c r="N8" s="4">
        <v>144000</v>
      </c>
      <c r="O8" s="4">
        <v>120000</v>
      </c>
      <c r="P8" s="4">
        <v>192000</v>
      </c>
      <c r="Q8" s="4">
        <v>228000</v>
      </c>
      <c r="R8" s="4">
        <v>576000</v>
      </c>
      <c r="S8" s="4">
        <v>0</v>
      </c>
      <c r="T8" s="4">
        <v>240000</v>
      </c>
      <c r="U8" s="4">
        <v>240000</v>
      </c>
      <c r="V8" s="4">
        <v>240000</v>
      </c>
      <c r="W8" s="4">
        <v>288000</v>
      </c>
      <c r="X8" s="4">
        <v>168000</v>
      </c>
      <c r="Y8" s="4">
        <v>144000</v>
      </c>
      <c r="Z8" s="4">
        <v>96000</v>
      </c>
      <c r="AA8" s="4">
        <v>0</v>
      </c>
      <c r="AB8" s="4">
        <v>288000</v>
      </c>
      <c r="AC8" s="4">
        <v>0</v>
      </c>
      <c r="AD8" s="4">
        <v>240000</v>
      </c>
      <c r="AE8" s="4">
        <v>252000</v>
      </c>
      <c r="AF8" s="4">
        <v>240000</v>
      </c>
      <c r="AG8" s="4">
        <v>864000</v>
      </c>
      <c r="AH8" s="4">
        <v>0</v>
      </c>
      <c r="AI8" s="4">
        <v>240000</v>
      </c>
      <c r="AJ8" s="4">
        <v>96000</v>
      </c>
      <c r="AK8" s="4">
        <v>144000</v>
      </c>
      <c r="AL8" s="4">
        <v>240000</v>
      </c>
      <c r="AM8" s="4">
        <v>576000</v>
      </c>
      <c r="AN8" s="4">
        <v>576000</v>
      </c>
      <c r="AO8" s="4">
        <v>288000</v>
      </c>
      <c r="AP8" s="4">
        <v>720000</v>
      </c>
      <c r="AQ8" s="4">
        <v>767520</v>
      </c>
      <c r="AR8" s="4">
        <v>327996</v>
      </c>
      <c r="AS8" s="4">
        <v>960000</v>
      </c>
      <c r="AT8" s="4">
        <v>288000</v>
      </c>
      <c r="AU8" s="4">
        <v>2592000</v>
      </c>
      <c r="AV8" s="4">
        <v>0</v>
      </c>
      <c r="AW8" s="4">
        <v>648000</v>
      </c>
      <c r="AX8" s="4">
        <v>1428480</v>
      </c>
      <c r="AY8" s="4">
        <v>1152000</v>
      </c>
    </row>
    <row r="9" spans="1:51" x14ac:dyDescent="0.55000000000000004">
      <c r="A9" s="43" t="s">
        <v>159</v>
      </c>
      <c r="B9" s="1" t="s">
        <v>116</v>
      </c>
      <c r="C9" s="4">
        <v>19676946.690000001</v>
      </c>
      <c r="D9" s="4">
        <v>10255014.34</v>
      </c>
      <c r="E9" s="4">
        <v>1125168.7290000001</v>
      </c>
      <c r="F9" s="4">
        <v>3723421.7420000001</v>
      </c>
      <c r="G9" s="4">
        <v>8710278.1630000006</v>
      </c>
      <c r="H9" s="4">
        <v>53906357.079999998</v>
      </c>
      <c r="I9" s="4">
        <v>2121599.4929999998</v>
      </c>
      <c r="J9" s="4">
        <v>10827127.15</v>
      </c>
      <c r="K9" s="4">
        <v>12066569.689999999</v>
      </c>
      <c r="L9" s="4">
        <v>3453140.784</v>
      </c>
      <c r="M9" s="4">
        <v>3961767.5529999998</v>
      </c>
      <c r="N9" s="4">
        <v>1339426.226</v>
      </c>
      <c r="O9" s="4">
        <v>14437432.65</v>
      </c>
      <c r="P9" s="4">
        <v>9281304.4949999992</v>
      </c>
      <c r="Q9" s="4">
        <v>24685141.370000001</v>
      </c>
      <c r="R9" s="4">
        <v>4615535.358</v>
      </c>
      <c r="S9" s="4">
        <v>10823155.439999999</v>
      </c>
      <c r="T9" s="4">
        <v>10395558.51</v>
      </c>
      <c r="U9" s="4">
        <v>16869949.109999999</v>
      </c>
      <c r="V9" s="4">
        <v>4870723.9630000005</v>
      </c>
      <c r="W9" s="4">
        <v>12608890.43</v>
      </c>
      <c r="X9" s="4">
        <v>4028598.3629999999</v>
      </c>
      <c r="Y9" s="4">
        <v>12180453.779999999</v>
      </c>
      <c r="Z9" s="4">
        <v>3959546.7910000002</v>
      </c>
      <c r="AA9" s="4">
        <v>153563956.80000001</v>
      </c>
      <c r="AB9" s="4">
        <v>26765939.420000002</v>
      </c>
      <c r="AC9" s="4">
        <v>19002304.960000001</v>
      </c>
      <c r="AD9" s="4">
        <v>17842163.77</v>
      </c>
      <c r="AE9" s="4">
        <v>3573014.4849999999</v>
      </c>
      <c r="AF9" s="4">
        <v>4973807.5630000001</v>
      </c>
      <c r="AG9" s="4">
        <v>11536475.449999999</v>
      </c>
      <c r="AH9" s="4">
        <v>1273691.442</v>
      </c>
      <c r="AI9" s="4">
        <v>13206244.74</v>
      </c>
      <c r="AJ9" s="4">
        <v>35584551.259999998</v>
      </c>
      <c r="AK9" s="4">
        <v>6397197.5470000003</v>
      </c>
      <c r="AL9" s="4">
        <v>9619640.2050000001</v>
      </c>
      <c r="AM9" s="4">
        <v>4563164.6739999996</v>
      </c>
      <c r="AN9" s="4">
        <v>16519752.91</v>
      </c>
      <c r="AO9" s="4">
        <v>2574464.551</v>
      </c>
      <c r="AP9" s="4">
        <v>16948329.969999999</v>
      </c>
      <c r="AQ9" s="4">
        <v>16504796.68</v>
      </c>
      <c r="AR9" s="4">
        <v>1825863.2949999999</v>
      </c>
      <c r="AS9" s="4">
        <v>3532291.0049999999</v>
      </c>
      <c r="AT9" s="4">
        <v>16063551.67</v>
      </c>
      <c r="AU9" s="4">
        <v>205192530.30000001</v>
      </c>
      <c r="AV9" s="4">
        <v>485438.9632</v>
      </c>
      <c r="AW9" s="4">
        <v>11174667.970000001</v>
      </c>
      <c r="AX9" s="4">
        <v>17096778.190000001</v>
      </c>
      <c r="AY9" s="4">
        <v>12806686.619999999</v>
      </c>
    </row>
    <row r="10" spans="1:51" x14ac:dyDescent="0.55000000000000004">
      <c r="A10" s="43" t="s">
        <v>159</v>
      </c>
      <c r="B10" s="1" t="s">
        <v>112</v>
      </c>
      <c r="C10" s="4">
        <v>968377.07689999999</v>
      </c>
      <c r="D10" s="4">
        <v>428883.12449999998</v>
      </c>
      <c r="E10" s="4">
        <v>47337.781470000002</v>
      </c>
      <c r="F10" s="4">
        <v>151723.38250000001</v>
      </c>
      <c r="G10" s="4">
        <v>404906.72970000003</v>
      </c>
      <c r="H10" s="4">
        <v>2575363.0580000002</v>
      </c>
      <c r="I10" s="4">
        <v>132912.3469</v>
      </c>
      <c r="J10" s="4">
        <v>501310.65950000001</v>
      </c>
      <c r="K10" s="4">
        <v>505088.22159999999</v>
      </c>
      <c r="L10" s="4">
        <v>0</v>
      </c>
      <c r="M10" s="4">
        <v>0</v>
      </c>
      <c r="N10" s="4">
        <v>0</v>
      </c>
      <c r="O10" s="4">
        <v>647875.04909999995</v>
      </c>
      <c r="P10" s="4">
        <v>386336.30489999999</v>
      </c>
      <c r="Q10" s="4">
        <v>1214226.93</v>
      </c>
      <c r="R10" s="4">
        <v>292797.74430000002</v>
      </c>
      <c r="S10" s="4">
        <v>441083.94219999999</v>
      </c>
      <c r="T10" s="4">
        <v>470127.21480000002</v>
      </c>
      <c r="U10" s="4">
        <v>759393.74890000001</v>
      </c>
      <c r="V10" s="4">
        <v>231982.5821</v>
      </c>
      <c r="W10" s="4">
        <v>582755.09129999997</v>
      </c>
      <c r="X10" s="4">
        <v>172758.47750000001</v>
      </c>
      <c r="Y10" s="4">
        <v>588465.01899999997</v>
      </c>
      <c r="Z10" s="4">
        <v>173081.31529999999</v>
      </c>
      <c r="AA10" s="4">
        <v>6578199.5109999999</v>
      </c>
      <c r="AB10" s="4">
        <v>1547662.4750000001</v>
      </c>
      <c r="AC10" s="4">
        <v>808067.48459999997</v>
      </c>
      <c r="AD10" s="4">
        <v>761691.3737</v>
      </c>
      <c r="AE10" s="4">
        <v>156049.4566</v>
      </c>
      <c r="AF10" s="4">
        <v>212259.2188</v>
      </c>
      <c r="AG10" s="4">
        <v>493944.94150000002</v>
      </c>
      <c r="AH10" s="4">
        <v>49438.318570000003</v>
      </c>
      <c r="AI10" s="4">
        <v>533957.69700000004</v>
      </c>
      <c r="AJ10" s="4">
        <v>1611855.3049999999</v>
      </c>
      <c r="AK10" s="4">
        <v>295956.5919</v>
      </c>
      <c r="AL10" s="4">
        <v>435245.30910000001</v>
      </c>
      <c r="AM10" s="4">
        <v>179035.3094</v>
      </c>
      <c r="AN10" s="4">
        <v>733234.38549999997</v>
      </c>
      <c r="AO10" s="4">
        <v>121346.4973</v>
      </c>
      <c r="AP10" s="4">
        <v>701451.24289999995</v>
      </c>
      <c r="AQ10" s="4">
        <v>662206.82129999995</v>
      </c>
      <c r="AR10" s="4">
        <v>83252.013389999993</v>
      </c>
      <c r="AS10" s="4">
        <v>178237.8425</v>
      </c>
      <c r="AT10" s="4">
        <v>750448.97290000005</v>
      </c>
      <c r="AU10" s="4">
        <v>8704509.8579999991</v>
      </c>
      <c r="AV10" s="4">
        <v>20475.56784</v>
      </c>
      <c r="AW10" s="4">
        <v>473391.35239999997</v>
      </c>
      <c r="AX10" s="4">
        <v>741899.74190000002</v>
      </c>
      <c r="AY10" s="4">
        <v>571594.4314</v>
      </c>
    </row>
    <row r="11" spans="1:51" x14ac:dyDescent="0.55000000000000004">
      <c r="A11" s="43" t="s">
        <v>159</v>
      </c>
      <c r="B11" s="1" t="s">
        <v>113</v>
      </c>
      <c r="C11" s="4">
        <v>0</v>
      </c>
      <c r="D11" s="4">
        <v>0</v>
      </c>
      <c r="E11" s="4">
        <v>120000</v>
      </c>
      <c r="F11" s="4">
        <v>0</v>
      </c>
      <c r="G11" s="4">
        <v>0</v>
      </c>
      <c r="H11" s="4">
        <v>0</v>
      </c>
      <c r="I11" s="4">
        <v>120000</v>
      </c>
      <c r="J11" s="4">
        <v>0</v>
      </c>
      <c r="K11" s="4">
        <v>576000</v>
      </c>
      <c r="L11" s="4">
        <v>720000</v>
      </c>
      <c r="M11" s="4">
        <v>120000</v>
      </c>
      <c r="N11" s="4">
        <v>156000</v>
      </c>
      <c r="O11" s="4">
        <v>0</v>
      </c>
      <c r="P11" s="4">
        <v>0</v>
      </c>
      <c r="Q11" s="4">
        <v>0</v>
      </c>
      <c r="R11" s="4">
        <v>0</v>
      </c>
      <c r="S11" s="4">
        <v>156000</v>
      </c>
      <c r="T11" s="4">
        <v>1560000</v>
      </c>
      <c r="U11" s="4">
        <v>288000</v>
      </c>
      <c r="V11" s="4">
        <v>21600</v>
      </c>
      <c r="W11" s="4">
        <v>0</v>
      </c>
      <c r="X11" s="4">
        <v>960000</v>
      </c>
      <c r="Y11" s="4">
        <v>192000</v>
      </c>
      <c r="Z11" s="4">
        <v>96000</v>
      </c>
      <c r="AA11" s="4">
        <v>1224000</v>
      </c>
      <c r="AB11" s="4">
        <v>564000</v>
      </c>
      <c r="AC11" s="4">
        <v>0</v>
      </c>
      <c r="AD11" s="4">
        <v>0</v>
      </c>
      <c r="AE11" s="4">
        <v>1080000</v>
      </c>
      <c r="AF11" s="4">
        <v>144000</v>
      </c>
      <c r="AG11" s="4">
        <v>3900000</v>
      </c>
      <c r="AH11" s="4">
        <v>576000</v>
      </c>
      <c r="AI11" s="4">
        <v>0</v>
      </c>
      <c r="AJ11" s="4">
        <v>0</v>
      </c>
      <c r="AK11" s="4">
        <v>0</v>
      </c>
      <c r="AL11" s="4">
        <v>0</v>
      </c>
      <c r="AM11" s="4">
        <v>540000</v>
      </c>
      <c r="AN11" s="4">
        <v>3200000</v>
      </c>
      <c r="AO11" s="4">
        <v>0</v>
      </c>
      <c r="AP11" s="4">
        <v>0</v>
      </c>
      <c r="AQ11" s="4">
        <v>0</v>
      </c>
      <c r="AR11" s="4">
        <v>0</v>
      </c>
      <c r="AS11" s="4">
        <v>750000</v>
      </c>
      <c r="AT11" s="4">
        <v>175000</v>
      </c>
      <c r="AU11" s="4">
        <v>350000</v>
      </c>
      <c r="AV11" s="4">
        <v>120000</v>
      </c>
      <c r="AW11" s="4">
        <v>480000</v>
      </c>
      <c r="AX11" s="4">
        <v>2163000</v>
      </c>
      <c r="AY11" s="4">
        <v>0</v>
      </c>
    </row>
    <row r="12" spans="1:51" x14ac:dyDescent="0.55000000000000004">
      <c r="A12" s="43" t="s">
        <v>160</v>
      </c>
      <c r="B12" s="1" t="s">
        <v>114</v>
      </c>
      <c r="C12" s="4">
        <v>4060000</v>
      </c>
      <c r="D12" s="4">
        <v>240000</v>
      </c>
      <c r="E12" s="4">
        <v>50000</v>
      </c>
      <c r="F12" s="4">
        <v>624000</v>
      </c>
      <c r="G12" s="4">
        <v>2089362.8130000001</v>
      </c>
      <c r="H12" s="4">
        <v>8713140.398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5025000</v>
      </c>
      <c r="P12" s="4">
        <v>30000</v>
      </c>
      <c r="Q12" s="4">
        <v>1775000</v>
      </c>
      <c r="R12" s="4">
        <v>901000</v>
      </c>
      <c r="S12" s="4">
        <v>24000</v>
      </c>
      <c r="T12" s="4">
        <v>0</v>
      </c>
      <c r="U12" s="4">
        <v>0</v>
      </c>
      <c r="V12" s="4">
        <v>210000</v>
      </c>
      <c r="W12" s="4">
        <v>750000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182000</v>
      </c>
      <c r="AD12" s="4">
        <v>75000</v>
      </c>
      <c r="AE12" s="4">
        <v>0</v>
      </c>
      <c r="AF12" s="4">
        <v>0</v>
      </c>
      <c r="AG12" s="4">
        <v>1152000</v>
      </c>
      <c r="AH12" s="4">
        <v>0</v>
      </c>
      <c r="AI12" s="4">
        <v>44000</v>
      </c>
      <c r="AJ12" s="4">
        <v>160000</v>
      </c>
      <c r="AK12" s="4">
        <v>225000</v>
      </c>
      <c r="AL12" s="4">
        <v>1440000</v>
      </c>
      <c r="AM12" s="4">
        <v>0</v>
      </c>
      <c r="AN12" s="4">
        <v>480000</v>
      </c>
      <c r="AO12" s="4">
        <v>120000</v>
      </c>
      <c r="AP12" s="4">
        <v>427500</v>
      </c>
      <c r="AQ12" s="4">
        <v>243000</v>
      </c>
      <c r="AR12" s="4">
        <v>8000</v>
      </c>
      <c r="AS12" s="4">
        <v>192000</v>
      </c>
      <c r="AT12" s="4">
        <v>320000</v>
      </c>
      <c r="AU12" s="4">
        <v>1000000</v>
      </c>
      <c r="AV12" s="4">
        <v>9566.6795480000001</v>
      </c>
      <c r="AW12" s="4">
        <v>0</v>
      </c>
      <c r="AX12" s="4">
        <v>381000</v>
      </c>
      <c r="AY12" s="4">
        <v>453750</v>
      </c>
    </row>
    <row r="13" spans="1:51" x14ac:dyDescent="0.55000000000000004">
      <c r="A13" s="43" t="s">
        <v>159</v>
      </c>
      <c r="B13" s="1" t="s">
        <v>87</v>
      </c>
      <c r="C13" s="4">
        <v>1080000</v>
      </c>
      <c r="D13" s="4">
        <v>0</v>
      </c>
      <c r="E13" s="4">
        <v>0</v>
      </c>
      <c r="F13" s="4">
        <v>0</v>
      </c>
      <c r="G13" s="4">
        <v>1080000</v>
      </c>
      <c r="H13" s="4">
        <v>18345600</v>
      </c>
      <c r="I13" s="4">
        <v>680400</v>
      </c>
      <c r="J13" s="4">
        <v>1080000</v>
      </c>
      <c r="K13" s="4">
        <v>1360800</v>
      </c>
      <c r="L13" s="4">
        <v>540000</v>
      </c>
      <c r="M13" s="4">
        <v>540000</v>
      </c>
      <c r="N13" s="4">
        <v>540000</v>
      </c>
      <c r="O13" s="4">
        <v>1080000</v>
      </c>
      <c r="P13" s="4">
        <v>540000</v>
      </c>
      <c r="Q13" s="4">
        <v>1080000</v>
      </c>
      <c r="R13" s="4">
        <v>0</v>
      </c>
      <c r="S13" s="4">
        <v>1080000</v>
      </c>
      <c r="T13" s="4">
        <v>540000</v>
      </c>
      <c r="U13" s="4">
        <v>2160000</v>
      </c>
      <c r="V13" s="4">
        <v>324000</v>
      </c>
      <c r="W13" s="4">
        <v>388800</v>
      </c>
      <c r="X13" s="4">
        <v>1080000</v>
      </c>
      <c r="Y13" s="4">
        <v>0</v>
      </c>
      <c r="Z13" s="4">
        <v>1080000</v>
      </c>
      <c r="AA13" s="4">
        <v>1998000</v>
      </c>
      <c r="AB13" s="4">
        <v>388800</v>
      </c>
      <c r="AC13" s="4">
        <v>680400</v>
      </c>
      <c r="AD13" s="4">
        <v>64800</v>
      </c>
      <c r="AE13" s="4">
        <v>0</v>
      </c>
      <c r="AF13" s="4">
        <v>540000</v>
      </c>
      <c r="AG13" s="4">
        <v>2160000</v>
      </c>
      <c r="AH13" s="4">
        <v>0</v>
      </c>
      <c r="AI13" s="4">
        <v>1080000</v>
      </c>
      <c r="AJ13" s="4">
        <v>1080000</v>
      </c>
      <c r="AK13" s="4">
        <v>1080000</v>
      </c>
      <c r="AL13" s="4">
        <v>1080000</v>
      </c>
      <c r="AM13" s="4">
        <v>1080000</v>
      </c>
      <c r="AN13" s="4">
        <v>1080000</v>
      </c>
      <c r="AO13" s="4">
        <v>1080000</v>
      </c>
      <c r="AP13" s="4">
        <v>1080000</v>
      </c>
      <c r="AQ13" s="4">
        <v>1080000</v>
      </c>
      <c r="AR13" s="4">
        <v>0</v>
      </c>
      <c r="AS13" s="4">
        <v>540000</v>
      </c>
      <c r="AT13" s="4">
        <v>810000</v>
      </c>
      <c r="AU13" s="4">
        <v>5720400</v>
      </c>
      <c r="AV13" s="4">
        <v>0</v>
      </c>
      <c r="AW13" s="4">
        <v>540000</v>
      </c>
      <c r="AX13" s="4">
        <v>158760</v>
      </c>
      <c r="AY13" s="4">
        <v>1080000</v>
      </c>
    </row>
    <row r="14" spans="1:51" x14ac:dyDescent="0.55000000000000004">
      <c r="A14" s="43" t="s">
        <v>160</v>
      </c>
      <c r="B14" s="1" t="s">
        <v>115</v>
      </c>
      <c r="C14" s="4">
        <v>340111.82069999998</v>
      </c>
      <c r="D14" s="4">
        <v>808833.10809999995</v>
      </c>
      <c r="E14" s="4">
        <v>802522.55799999996</v>
      </c>
      <c r="F14" s="4">
        <v>802608.83759999997</v>
      </c>
      <c r="G14" s="4">
        <v>337166.4988</v>
      </c>
      <c r="H14" s="4">
        <v>716876.36860000005</v>
      </c>
      <c r="I14" s="4">
        <v>950769.02910000004</v>
      </c>
      <c r="J14" s="4">
        <v>350003.62270000001</v>
      </c>
      <c r="K14" s="4">
        <v>946104.02890000003</v>
      </c>
      <c r="L14" s="4">
        <v>335769.56800000003</v>
      </c>
      <c r="M14" s="4">
        <v>335588.38089999999</v>
      </c>
      <c r="N14" s="4">
        <v>369522.97129999998</v>
      </c>
      <c r="O14" s="4">
        <v>346916.4105</v>
      </c>
      <c r="P14" s="4">
        <v>334010.26299999998</v>
      </c>
      <c r="Q14" s="4">
        <v>411805.10310000001</v>
      </c>
      <c r="R14" s="4">
        <v>815195.75069999998</v>
      </c>
      <c r="S14" s="4">
        <v>337166.4988</v>
      </c>
      <c r="T14" s="4">
        <v>348211.40259999997</v>
      </c>
      <c r="U14" s="4">
        <v>440218.6042</v>
      </c>
      <c r="V14" s="4">
        <v>335728.34960000002</v>
      </c>
      <c r="W14" s="4">
        <v>381635.02750000003</v>
      </c>
      <c r="X14" s="4">
        <v>308654.16350000002</v>
      </c>
      <c r="Y14" s="4">
        <v>12674.789479999999</v>
      </c>
      <c r="Z14" s="4">
        <v>332432.14510000002</v>
      </c>
      <c r="AA14" s="4">
        <v>1132464.0490000001</v>
      </c>
      <c r="AB14" s="4">
        <v>356331.45199999999</v>
      </c>
      <c r="AC14" s="4">
        <v>320568.51909999998</v>
      </c>
      <c r="AD14" s="4">
        <v>338887.79700000002</v>
      </c>
      <c r="AE14" s="4">
        <v>807431.39229999995</v>
      </c>
      <c r="AF14" s="4">
        <v>355407.87300000002</v>
      </c>
      <c r="AG14" s="4">
        <v>425661.45429999998</v>
      </c>
      <c r="AH14" s="4">
        <v>3190.7476230000002</v>
      </c>
      <c r="AI14" s="4">
        <v>296931.41230000003</v>
      </c>
      <c r="AJ14" s="4">
        <v>356481.62219999998</v>
      </c>
      <c r="AK14" s="4">
        <v>309274.49650000001</v>
      </c>
      <c r="AL14" s="4">
        <v>9432.2741069999993</v>
      </c>
      <c r="AM14" s="4">
        <v>944783.21169999999</v>
      </c>
      <c r="AN14" s="4">
        <v>993733.18429999996</v>
      </c>
      <c r="AO14" s="4">
        <v>318582.46779999998</v>
      </c>
      <c r="AP14" s="4">
        <v>364113.37300000002</v>
      </c>
      <c r="AQ14" s="4">
        <v>1164529.547</v>
      </c>
      <c r="AR14" s="4">
        <v>4668.5183489999999</v>
      </c>
      <c r="AS14" s="4">
        <v>432170.28960000002</v>
      </c>
      <c r="AT14" s="4">
        <v>368978.91470000002</v>
      </c>
      <c r="AU14" s="4">
        <v>712638.25309999997</v>
      </c>
      <c r="AV14" s="4">
        <v>0</v>
      </c>
      <c r="AW14" s="4">
        <v>310553.79220000003</v>
      </c>
      <c r="AX14" s="4">
        <v>1129873.798</v>
      </c>
      <c r="AY14" s="4">
        <v>423016.71580000001</v>
      </c>
    </row>
    <row r="15" spans="1:51" x14ac:dyDescent="0.55000000000000004">
      <c r="A15" s="43" t="s">
        <v>160</v>
      </c>
      <c r="B15" s="1" t="s">
        <v>74</v>
      </c>
      <c r="C15" s="4">
        <v>20751326.690000001</v>
      </c>
      <c r="D15" s="4">
        <v>200000</v>
      </c>
      <c r="E15" s="4">
        <v>50000</v>
      </c>
      <c r="F15" s="4">
        <v>3963443.165</v>
      </c>
      <c r="G15" s="4">
        <v>2706129.0320000001</v>
      </c>
      <c r="H15" s="4">
        <v>13763409.15</v>
      </c>
      <c r="I15" s="4">
        <v>0</v>
      </c>
      <c r="J15" s="4">
        <v>0</v>
      </c>
      <c r="K15" s="4">
        <v>0</v>
      </c>
      <c r="L15" s="4">
        <v>40000</v>
      </c>
      <c r="M15" s="4">
        <v>0</v>
      </c>
      <c r="N15" s="4">
        <v>0</v>
      </c>
      <c r="O15" s="4">
        <v>34277191.439999998</v>
      </c>
      <c r="P15" s="4">
        <v>30000</v>
      </c>
      <c r="Q15" s="4">
        <v>18239297.18</v>
      </c>
      <c r="R15" s="4">
        <v>6763479.5429999996</v>
      </c>
      <c r="S15" s="4">
        <v>40000</v>
      </c>
      <c r="T15" s="4">
        <v>0</v>
      </c>
      <c r="U15" s="4">
        <v>0</v>
      </c>
      <c r="V15" s="4">
        <v>30000</v>
      </c>
      <c r="W15" s="4">
        <v>9000575.4330000002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13000831.18</v>
      </c>
      <c r="AD15" s="4">
        <v>1011980.665</v>
      </c>
      <c r="AE15" s="4">
        <v>0</v>
      </c>
      <c r="AF15" s="4">
        <v>0</v>
      </c>
      <c r="AG15" s="4">
        <v>12000767.24</v>
      </c>
      <c r="AH15" s="4">
        <v>0</v>
      </c>
      <c r="AI15" s="4">
        <v>55000</v>
      </c>
      <c r="AJ15" s="4">
        <v>2350150.2519999999</v>
      </c>
      <c r="AK15" s="4">
        <v>45000</v>
      </c>
      <c r="AL15" s="4">
        <v>240000</v>
      </c>
      <c r="AM15" s="4">
        <v>0</v>
      </c>
      <c r="AN15" s="4">
        <v>12000767.24</v>
      </c>
      <c r="AO15" s="4">
        <v>809584.53200000001</v>
      </c>
      <c r="AP15" s="4">
        <v>3734187.477</v>
      </c>
      <c r="AQ15" s="4">
        <v>3096660.835</v>
      </c>
      <c r="AR15" s="4">
        <v>10000</v>
      </c>
      <c r="AS15" s="4">
        <v>5993280.6459999997</v>
      </c>
      <c r="AT15" s="4">
        <v>4113160.4440000001</v>
      </c>
      <c r="AU15" s="4">
        <v>3830983.4130000002</v>
      </c>
      <c r="AV15" s="4">
        <v>47833.39774</v>
      </c>
      <c r="AW15" s="4">
        <v>0</v>
      </c>
      <c r="AX15" s="4">
        <v>5905375.6299999999</v>
      </c>
      <c r="AY15" s="4">
        <v>11350725.689999999</v>
      </c>
    </row>
    <row r="16" spans="1:51" x14ac:dyDescent="0.55000000000000004">
      <c r="A16" s="43" t="s">
        <v>160</v>
      </c>
      <c r="B16" s="1" t="s">
        <v>117</v>
      </c>
      <c r="C16" s="4">
        <v>1227527.635</v>
      </c>
      <c r="D16" s="4">
        <v>1566291.75</v>
      </c>
      <c r="E16" s="4">
        <v>336469.89640000003</v>
      </c>
      <c r="F16" s="4">
        <v>1897049.321</v>
      </c>
      <c r="G16" s="4">
        <v>162545.8437</v>
      </c>
      <c r="H16" s="4">
        <v>623092.40079999994</v>
      </c>
      <c r="I16" s="4">
        <v>277721.18430000002</v>
      </c>
      <c r="J16" s="4">
        <v>877314.10030000005</v>
      </c>
      <c r="K16" s="4">
        <v>1538148.098</v>
      </c>
      <c r="L16" s="4">
        <v>1040293.4</v>
      </c>
      <c r="M16" s="4">
        <v>1096642.625</v>
      </c>
      <c r="N16" s="4">
        <v>484231.80859999999</v>
      </c>
      <c r="O16" s="4">
        <v>964477.37390000001</v>
      </c>
      <c r="P16" s="4">
        <v>141120.75339999999</v>
      </c>
      <c r="Q16" s="4">
        <v>1104680.1299999999</v>
      </c>
      <c r="R16" s="4">
        <v>735357.39679999999</v>
      </c>
      <c r="S16" s="4">
        <v>635322.04040000006</v>
      </c>
      <c r="T16" s="4">
        <v>705913.37829999998</v>
      </c>
      <c r="U16" s="4">
        <v>2524569.1609999998</v>
      </c>
      <c r="V16" s="4">
        <v>2563580.1630000002</v>
      </c>
      <c r="W16" s="4">
        <v>512716.03259999998</v>
      </c>
      <c r="X16" s="4">
        <v>355780.34259999997</v>
      </c>
      <c r="Y16" s="4">
        <v>289796.0184</v>
      </c>
      <c r="Z16" s="4">
        <v>993480.19660000002</v>
      </c>
      <c r="AA16" s="4">
        <v>3645980.6770000001</v>
      </c>
      <c r="AB16" s="4">
        <v>1331637.4739999999</v>
      </c>
      <c r="AC16" s="4">
        <v>427263.36050000001</v>
      </c>
      <c r="AD16" s="4">
        <v>769074.049</v>
      </c>
      <c r="AE16" s="4">
        <v>512716.03259999998</v>
      </c>
      <c r="AF16" s="4">
        <v>3106489.4730000002</v>
      </c>
      <c r="AG16" s="4">
        <v>570117.93629999994</v>
      </c>
      <c r="AH16" s="4">
        <v>500978.67469999997</v>
      </c>
      <c r="AI16" s="4">
        <v>837436.18660000002</v>
      </c>
      <c r="AJ16" s="4">
        <v>1459816.4820000001</v>
      </c>
      <c r="AK16" s="4">
        <v>176478.34460000001</v>
      </c>
      <c r="AL16" s="4">
        <v>436164.68050000002</v>
      </c>
      <c r="AM16" s="4">
        <v>598168.7047</v>
      </c>
      <c r="AN16" s="4">
        <v>10781898.02</v>
      </c>
      <c r="AO16" s="4">
        <v>512716.03259999998</v>
      </c>
      <c r="AP16" s="4">
        <v>1574465.4839999999</v>
      </c>
      <c r="AQ16" s="4">
        <v>1803144.2649999999</v>
      </c>
      <c r="AR16" s="4">
        <v>58278.722379999999</v>
      </c>
      <c r="AS16" s="4">
        <v>4772531.7369999997</v>
      </c>
      <c r="AT16" s="4">
        <v>2270223.6170000001</v>
      </c>
      <c r="AU16" s="4">
        <v>270600.12829999998</v>
      </c>
      <c r="AV16" s="4">
        <v>31580.335340000001</v>
      </c>
      <c r="AW16" s="4">
        <v>2129195.747</v>
      </c>
      <c r="AX16" s="4">
        <v>701585.01470000006</v>
      </c>
      <c r="AY16" s="4">
        <v>1979220.115</v>
      </c>
    </row>
    <row r="17" spans="1:51" x14ac:dyDescent="0.55000000000000004">
      <c r="A17" s="43" t="s">
        <v>159</v>
      </c>
      <c r="B17" s="1" t="s">
        <v>118</v>
      </c>
      <c r="C17" s="4">
        <v>948986.98069999996</v>
      </c>
      <c r="D17" s="4">
        <v>406363.30070000002</v>
      </c>
      <c r="E17" s="4">
        <v>289749.12</v>
      </c>
      <c r="F17" s="4">
        <v>289749.12</v>
      </c>
      <c r="G17" s="4">
        <v>289749.12</v>
      </c>
      <c r="H17" s="4">
        <v>724372.8</v>
      </c>
      <c r="I17" s="4">
        <v>289749.12</v>
      </c>
      <c r="J17" s="4">
        <v>289749.12</v>
      </c>
      <c r="K17" s="4">
        <v>289749.12</v>
      </c>
      <c r="L17" s="4">
        <v>289749.12</v>
      </c>
      <c r="M17" s="4">
        <v>289749.12</v>
      </c>
      <c r="N17" s="4">
        <v>289749.12</v>
      </c>
      <c r="O17" s="4">
        <v>289749.12</v>
      </c>
      <c r="P17" s="4">
        <v>289749.12</v>
      </c>
      <c r="Q17" s="4">
        <v>345420.51360000001</v>
      </c>
      <c r="R17" s="4">
        <v>289749.12</v>
      </c>
      <c r="S17" s="4">
        <v>289749.12</v>
      </c>
      <c r="T17" s="4">
        <v>289749.12</v>
      </c>
      <c r="U17" s="4">
        <v>325250.64529999997</v>
      </c>
      <c r="V17" s="4">
        <v>289749.12</v>
      </c>
      <c r="W17" s="4">
        <v>289749.12</v>
      </c>
      <c r="X17" s="4">
        <v>289749.12</v>
      </c>
      <c r="Y17" s="4">
        <v>289749.12</v>
      </c>
      <c r="Z17" s="4">
        <v>289749.12</v>
      </c>
      <c r="AA17" s="4">
        <v>289749.12</v>
      </c>
      <c r="AB17" s="4">
        <v>289749.12</v>
      </c>
      <c r="AC17" s="4">
        <v>289749.12</v>
      </c>
      <c r="AD17" s="4">
        <v>289749.12</v>
      </c>
      <c r="AE17" s="4">
        <v>289749.12</v>
      </c>
      <c r="AF17" s="4">
        <v>289749.12</v>
      </c>
      <c r="AG17" s="4">
        <v>289749.12</v>
      </c>
      <c r="AH17" s="4">
        <v>289749.12</v>
      </c>
      <c r="AI17" s="4">
        <v>289749.12</v>
      </c>
      <c r="AJ17" s="4">
        <v>327420.51360000001</v>
      </c>
      <c r="AK17" s="4">
        <v>289749.12</v>
      </c>
      <c r="AL17" s="4">
        <v>289749.12</v>
      </c>
      <c r="AM17" s="4">
        <v>440640.4645</v>
      </c>
      <c r="AN17" s="4">
        <v>3075223.1540000001</v>
      </c>
      <c r="AO17" s="4">
        <v>289749.12</v>
      </c>
      <c r="AP17" s="4">
        <v>289749.12</v>
      </c>
      <c r="AQ17" s="4">
        <v>469727.60389999999</v>
      </c>
      <c r="AR17" s="4">
        <v>289749.12</v>
      </c>
      <c r="AS17" s="4">
        <v>295491.90710000001</v>
      </c>
      <c r="AT17" s="4">
        <v>289749.12</v>
      </c>
      <c r="AU17" s="4">
        <v>744986.98069999996</v>
      </c>
      <c r="AV17" s="4">
        <v>289749.12</v>
      </c>
      <c r="AW17" s="4">
        <v>383927.60389999999</v>
      </c>
      <c r="AX17" s="4">
        <v>289749.12</v>
      </c>
      <c r="AY17" s="4">
        <v>724372.8</v>
      </c>
    </row>
    <row r="18" spans="1:51" x14ac:dyDescent="0.55000000000000004">
      <c r="A18" s="43" t="s">
        <v>159</v>
      </c>
      <c r="B18" s="1" t="s">
        <v>119</v>
      </c>
      <c r="C18" s="4">
        <v>22647802.039999999</v>
      </c>
      <c r="D18" s="4">
        <v>11980984.939999999</v>
      </c>
      <c r="E18" s="4">
        <v>1647528.9480000001</v>
      </c>
      <c r="F18" s="4">
        <v>5847462.0429999996</v>
      </c>
      <c r="G18" s="4">
        <v>9140404.1429999992</v>
      </c>
      <c r="H18" s="4">
        <v>71681262.019999996</v>
      </c>
      <c r="I18" s="4">
        <v>2393570.068</v>
      </c>
      <c r="J18" s="4">
        <v>8563856.2569999993</v>
      </c>
      <c r="K18" s="4">
        <v>13208450.59</v>
      </c>
      <c r="L18" s="4">
        <v>3651286.3640000001</v>
      </c>
      <c r="M18" s="4">
        <v>4426311.7180000003</v>
      </c>
      <c r="N18" s="4">
        <v>2308096.9270000001</v>
      </c>
      <c r="O18" s="4">
        <v>23325150.640000001</v>
      </c>
      <c r="P18" s="4">
        <v>7118013.6040000003</v>
      </c>
      <c r="Q18" s="4">
        <v>25765352.77</v>
      </c>
      <c r="R18" s="4">
        <v>6393403.5389999999</v>
      </c>
      <c r="S18" s="4">
        <v>8570536.6199999992</v>
      </c>
      <c r="T18" s="4">
        <v>8365264.5219999999</v>
      </c>
      <c r="U18" s="4">
        <v>22349814.620000001</v>
      </c>
      <c r="V18" s="4">
        <v>6417768.1619999995</v>
      </c>
      <c r="W18" s="4">
        <v>13740062.42</v>
      </c>
      <c r="X18" s="4">
        <v>3348159.71</v>
      </c>
      <c r="Y18" s="4">
        <v>8868240.5879999995</v>
      </c>
      <c r="Z18" s="4">
        <v>4333479.0369999995</v>
      </c>
      <c r="AA18" s="4">
        <v>102706538.5</v>
      </c>
      <c r="AB18" s="4">
        <v>20800110.539999999</v>
      </c>
      <c r="AC18" s="4">
        <v>29739967.170000002</v>
      </c>
      <c r="AD18" s="4">
        <v>14991135.619999999</v>
      </c>
      <c r="AE18" s="4">
        <v>4796957.4819999998</v>
      </c>
      <c r="AF18" s="4">
        <v>6657825.1679999996</v>
      </c>
      <c r="AG18" s="4">
        <v>17998139.350000001</v>
      </c>
      <c r="AH18" s="4">
        <v>2642301.2230000002</v>
      </c>
      <c r="AI18" s="4">
        <v>9781114.7300000004</v>
      </c>
      <c r="AJ18" s="4">
        <v>28428546.539999999</v>
      </c>
      <c r="AK18" s="4">
        <v>5936985.2599999998</v>
      </c>
      <c r="AL18" s="4">
        <v>7543367.4210000001</v>
      </c>
      <c r="AM18" s="4">
        <v>5973546.8650000002</v>
      </c>
      <c r="AN18" s="4">
        <v>28233123.260000002</v>
      </c>
      <c r="AO18" s="4">
        <v>2834164.057</v>
      </c>
      <c r="AP18" s="4">
        <v>14141348.300000001</v>
      </c>
      <c r="AQ18" s="4">
        <v>16241813.890000001</v>
      </c>
      <c r="AR18" s="4">
        <v>1809018.1669999999</v>
      </c>
      <c r="AS18" s="4">
        <v>9582415.3129999992</v>
      </c>
      <c r="AT18" s="4">
        <v>23117348.629999999</v>
      </c>
      <c r="AU18" s="4">
        <v>127133868.7</v>
      </c>
      <c r="AV18" s="4">
        <v>1899741.247</v>
      </c>
      <c r="AW18" s="4">
        <v>9936120.8369999994</v>
      </c>
      <c r="AX18" s="4">
        <v>17787873.829999998</v>
      </c>
      <c r="AY18" s="4">
        <v>14320644.810000001</v>
      </c>
    </row>
    <row r="19" spans="1:51" x14ac:dyDescent="0.55000000000000004">
      <c r="A19" s="43" t="s">
        <v>159</v>
      </c>
      <c r="B19" s="1" t="s">
        <v>78</v>
      </c>
      <c r="C19" s="4">
        <v>1203931.274</v>
      </c>
      <c r="D19" s="4">
        <v>1655908.726</v>
      </c>
      <c r="E19" s="4">
        <v>538302.79379999998</v>
      </c>
      <c r="F19" s="4">
        <v>171692.3077</v>
      </c>
      <c r="G19" s="4">
        <v>190839.78829999999</v>
      </c>
      <c r="H19" s="4">
        <v>2700651.4890000001</v>
      </c>
      <c r="I19" s="4">
        <v>558276.92310000001</v>
      </c>
      <c r="J19" s="4">
        <v>390053.90769999998</v>
      </c>
      <c r="K19" s="4">
        <v>668278.52309999999</v>
      </c>
      <c r="L19" s="4">
        <v>225740.93539999999</v>
      </c>
      <c r="M19" s="4">
        <v>259586.36309999999</v>
      </c>
      <c r="N19" s="4">
        <v>55625.649230000003</v>
      </c>
      <c r="O19" s="4">
        <v>5048097.6739999996</v>
      </c>
      <c r="P19" s="4">
        <v>1053695.077</v>
      </c>
      <c r="Q19" s="4">
        <v>2320535.7420000001</v>
      </c>
      <c r="R19" s="4">
        <v>270000</v>
      </c>
      <c r="S19" s="4">
        <v>771538.98459999997</v>
      </c>
      <c r="T19" s="4">
        <v>605321.1692</v>
      </c>
      <c r="U19" s="4">
        <v>2374344.2769999998</v>
      </c>
      <c r="V19" s="4">
        <v>334737.1385</v>
      </c>
      <c r="W19" s="4">
        <v>1786926.517</v>
      </c>
      <c r="X19" s="4">
        <v>148857.89540000001</v>
      </c>
      <c r="Y19" s="4">
        <v>334146.01850000001</v>
      </c>
      <c r="Z19" s="4">
        <v>472818.01850000001</v>
      </c>
      <c r="AA19" s="4">
        <v>1777918.375</v>
      </c>
      <c r="AB19" s="4">
        <v>3007686.6</v>
      </c>
      <c r="AC19" s="4">
        <v>1107692.308</v>
      </c>
      <c r="AD19" s="4">
        <v>747692.3077</v>
      </c>
      <c r="AE19" s="4">
        <v>519172.72619999998</v>
      </c>
      <c r="AF19" s="4">
        <v>88061.538459999996</v>
      </c>
      <c r="AG19" s="4">
        <v>752375.52</v>
      </c>
      <c r="AH19" s="4">
        <v>111251.2985</v>
      </c>
      <c r="AI19" s="4">
        <v>908552.27080000006</v>
      </c>
      <c r="AJ19" s="4">
        <v>3262818.4619999998</v>
      </c>
      <c r="AK19" s="4">
        <v>1384144.017</v>
      </c>
      <c r="AL19" s="4">
        <v>316390.71879999997</v>
      </c>
      <c r="AM19" s="4">
        <v>819446.12309999997</v>
      </c>
      <c r="AN19" s="4">
        <v>338123.07689999999</v>
      </c>
      <c r="AO19" s="4">
        <v>315865.55080000003</v>
      </c>
      <c r="AP19" s="4">
        <v>324482.95380000002</v>
      </c>
      <c r="AQ19" s="4">
        <v>1599053.898</v>
      </c>
      <c r="AR19" s="4">
        <v>102209.09540000001</v>
      </c>
      <c r="AS19" s="4">
        <v>99692.307690000001</v>
      </c>
      <c r="AT19" s="4">
        <v>0</v>
      </c>
      <c r="AU19" s="4">
        <v>1961659.0519999999</v>
      </c>
      <c r="AV19" s="4">
        <v>55821.710769999998</v>
      </c>
      <c r="AW19" s="4">
        <v>239261.5385</v>
      </c>
      <c r="AX19" s="4">
        <v>519172.72619999998</v>
      </c>
      <c r="AY19" s="4">
        <v>733846.15379999997</v>
      </c>
    </row>
    <row r="20" spans="1:51" x14ac:dyDescent="0.55000000000000004">
      <c r="A20" s="43" t="s">
        <v>159</v>
      </c>
      <c r="B20" s="1" t="s">
        <v>120</v>
      </c>
      <c r="C20" s="4">
        <v>2080943.889</v>
      </c>
      <c r="D20" s="4">
        <v>3080800.2740000002</v>
      </c>
      <c r="E20" s="4">
        <v>278128.24619999999</v>
      </c>
      <c r="F20" s="4">
        <v>289384.61540000001</v>
      </c>
      <c r="G20" s="4">
        <v>114676.46030000001</v>
      </c>
      <c r="H20" s="4">
        <v>5341753.6059999997</v>
      </c>
      <c r="I20" s="4">
        <v>248123.07689999999</v>
      </c>
      <c r="J20" s="4">
        <v>535211.18030000001</v>
      </c>
      <c r="K20" s="4">
        <v>2169818.6949999998</v>
      </c>
      <c r="L20" s="4">
        <v>128785.5138</v>
      </c>
      <c r="M20" s="4">
        <v>129793.18150000001</v>
      </c>
      <c r="N20" s="4">
        <v>0</v>
      </c>
      <c r="O20" s="4">
        <v>2450930.1230000001</v>
      </c>
      <c r="P20" s="4">
        <v>631965.65540000005</v>
      </c>
      <c r="Q20" s="4">
        <v>4511577.0460000001</v>
      </c>
      <c r="R20" s="4">
        <v>242307.6923</v>
      </c>
      <c r="S20" s="4">
        <v>675711.1385</v>
      </c>
      <c r="T20" s="4">
        <v>465715.05229999998</v>
      </c>
      <c r="U20" s="4">
        <v>1174038.0919999999</v>
      </c>
      <c r="V20" s="4">
        <v>195673.0154</v>
      </c>
      <c r="W20" s="4">
        <v>1365123.2679999999</v>
      </c>
      <c r="X20" s="4">
        <v>74428.947690000001</v>
      </c>
      <c r="Y20" s="4">
        <v>222502.5969</v>
      </c>
      <c r="Z20" s="4">
        <v>500761.55080000003</v>
      </c>
      <c r="AA20" s="4">
        <v>3742003.0520000001</v>
      </c>
      <c r="AB20" s="4">
        <v>957515.01229999994</v>
      </c>
      <c r="AC20" s="4">
        <v>775384.61540000001</v>
      </c>
      <c r="AD20" s="4">
        <v>996923.07689999999</v>
      </c>
      <c r="AE20" s="4">
        <v>387244.35690000001</v>
      </c>
      <c r="AF20" s="4">
        <v>41538.461539999997</v>
      </c>
      <c r="AG20" s="4">
        <v>1372101.5630000001</v>
      </c>
      <c r="AH20" s="4">
        <v>27812.824619999999</v>
      </c>
      <c r="AI20" s="4">
        <v>815908.20920000004</v>
      </c>
      <c r="AJ20" s="4">
        <v>1373981.5379999999</v>
      </c>
      <c r="AK20" s="4">
        <v>1530021.6</v>
      </c>
      <c r="AL20" s="4">
        <v>244752.8566</v>
      </c>
      <c r="AM20" s="4">
        <v>1343864.7690000001</v>
      </c>
      <c r="AN20" s="4">
        <v>301569.23080000002</v>
      </c>
      <c r="AO20" s="4">
        <v>194689.77230000001</v>
      </c>
      <c r="AP20" s="4">
        <v>548500.87379999994</v>
      </c>
      <c r="AQ20" s="4">
        <v>1158712.338</v>
      </c>
      <c r="AR20" s="4">
        <v>255065.26149999999</v>
      </c>
      <c r="AS20" s="4">
        <v>155076.92310000001</v>
      </c>
      <c r="AT20" s="4">
        <v>750347.22459999996</v>
      </c>
      <c r="AU20" s="4">
        <v>6023477.6859999998</v>
      </c>
      <c r="AV20" s="4">
        <v>222502.5969</v>
      </c>
      <c r="AW20" s="4">
        <v>292430.76919999998</v>
      </c>
      <c r="AX20" s="4">
        <v>3464738.585</v>
      </c>
      <c r="AY20" s="4">
        <v>844615.38459999999</v>
      </c>
    </row>
    <row r="21" spans="1:51" x14ac:dyDescent="0.55000000000000004">
      <c r="A21" s="43" t="s">
        <v>159</v>
      </c>
      <c r="B21" s="1" t="s">
        <v>121</v>
      </c>
      <c r="C21" s="4">
        <v>30674125.690000001</v>
      </c>
      <c r="D21" s="4">
        <v>6522484.6840000004</v>
      </c>
      <c r="E21" s="4">
        <v>1243317.341</v>
      </c>
      <c r="F21" s="4">
        <v>3413741.5660000001</v>
      </c>
      <c r="G21" s="4">
        <v>7499547.9570000004</v>
      </c>
      <c r="H21" s="4">
        <v>49013803.350000001</v>
      </c>
      <c r="I21" s="4">
        <v>2261273.6150000002</v>
      </c>
      <c r="J21" s="4">
        <v>5775522.193</v>
      </c>
      <c r="K21" s="4">
        <v>8613232.1030000001</v>
      </c>
      <c r="L21" s="4">
        <v>2475880.128</v>
      </c>
      <c r="M21" s="4">
        <v>2209986.2140000002</v>
      </c>
      <c r="N21" s="4">
        <v>55625.649230000003</v>
      </c>
      <c r="O21" s="4">
        <v>16472569.310000001</v>
      </c>
      <c r="P21" s="4">
        <v>5038109.82</v>
      </c>
      <c r="Q21" s="4">
        <v>17250958.449999999</v>
      </c>
      <c r="R21" s="4">
        <v>4889814.3130000001</v>
      </c>
      <c r="S21" s="4">
        <v>5976190.4170000004</v>
      </c>
      <c r="T21" s="4">
        <v>7522080.1880000001</v>
      </c>
      <c r="U21" s="4">
        <v>10833464.65</v>
      </c>
      <c r="V21" s="4">
        <v>2866378.5580000002</v>
      </c>
      <c r="W21" s="4">
        <v>14889300.07</v>
      </c>
      <c r="X21" s="4">
        <v>2816587.1230000001</v>
      </c>
      <c r="Y21" s="4">
        <v>6302710.9850000003</v>
      </c>
      <c r="Z21" s="4">
        <v>2395824.0959999999</v>
      </c>
      <c r="AA21" s="4">
        <v>67934929.349999994</v>
      </c>
      <c r="AB21" s="4">
        <v>14733253.33</v>
      </c>
      <c r="AC21" s="4">
        <v>12498833.35</v>
      </c>
      <c r="AD21" s="4">
        <v>11181802.26</v>
      </c>
      <c r="AE21" s="4">
        <v>3661296.8679999998</v>
      </c>
      <c r="AF21" s="4">
        <v>2895280.2069999999</v>
      </c>
      <c r="AG21" s="4">
        <v>15857065.74</v>
      </c>
      <c r="AH21" s="4">
        <v>0</v>
      </c>
      <c r="AI21" s="4">
        <v>6711507.4819999998</v>
      </c>
      <c r="AJ21" s="4">
        <v>18279833.68</v>
      </c>
      <c r="AK21" s="4">
        <v>5682243.716</v>
      </c>
      <c r="AL21" s="4">
        <v>5571309.1349999998</v>
      </c>
      <c r="AM21" s="4">
        <v>4846006.8720000004</v>
      </c>
      <c r="AN21" s="4">
        <v>15897926.02</v>
      </c>
      <c r="AO21" s="4">
        <v>2262420.5690000001</v>
      </c>
      <c r="AP21" s="4">
        <v>10692769.93</v>
      </c>
      <c r="AQ21" s="4">
        <v>11852790.130000001</v>
      </c>
      <c r="AR21" s="4">
        <v>1355483.66</v>
      </c>
      <c r="AS21" s="4">
        <v>4410239.0410000002</v>
      </c>
      <c r="AT21" s="4">
        <v>9507958.9289999995</v>
      </c>
      <c r="AU21" s="4">
        <v>104940839.7</v>
      </c>
      <c r="AV21" s="4">
        <v>1355229.264</v>
      </c>
      <c r="AW21" s="4">
        <v>6007338.7630000003</v>
      </c>
      <c r="AX21" s="4">
        <v>12647546.27</v>
      </c>
      <c r="AY21" s="4">
        <v>12736697.77</v>
      </c>
    </row>
    <row r="22" spans="1:51" x14ac:dyDescent="0.55000000000000004">
      <c r="A22" s="43" t="s">
        <v>159</v>
      </c>
      <c r="B22" s="1" t="s">
        <v>122</v>
      </c>
      <c r="C22" s="4">
        <v>298636.61540000001</v>
      </c>
      <c r="D22" s="4">
        <v>1716481.828</v>
      </c>
      <c r="E22" s="4">
        <v>55821.710769999998</v>
      </c>
      <c r="F22" s="4">
        <v>233169.23079999999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894762.8308</v>
      </c>
      <c r="P22" s="4">
        <v>0</v>
      </c>
      <c r="Q22" s="4">
        <v>149318.3077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221538.4615</v>
      </c>
      <c r="AT22" s="4">
        <v>0</v>
      </c>
      <c r="AU22" s="4">
        <v>0</v>
      </c>
      <c r="AV22" s="4">
        <v>102078.38770000001</v>
      </c>
      <c r="AW22" s="4">
        <v>0</v>
      </c>
      <c r="AX22" s="4">
        <v>0</v>
      </c>
      <c r="AY22" s="4">
        <v>0</v>
      </c>
    </row>
    <row r="23" spans="1:51" x14ac:dyDescent="0.55000000000000004">
      <c r="A23" s="43" t="s">
        <v>159</v>
      </c>
      <c r="B23" s="1" t="s">
        <v>123</v>
      </c>
      <c r="C23" s="4">
        <v>4479789.4890000001</v>
      </c>
      <c r="D23" s="4">
        <v>287319.4338</v>
      </c>
      <c r="E23" s="4">
        <v>343251.47080000001</v>
      </c>
      <c r="F23" s="4">
        <v>299630.76919999998</v>
      </c>
      <c r="G23" s="4">
        <v>247075.9975</v>
      </c>
      <c r="H23" s="4">
        <v>634204.07999999996</v>
      </c>
      <c r="I23" s="4">
        <v>240369.23079999999</v>
      </c>
      <c r="J23" s="4">
        <v>172403.51259999999</v>
      </c>
      <c r="K23" s="4">
        <v>308655.30459999997</v>
      </c>
      <c r="L23" s="4">
        <v>268647.7292</v>
      </c>
      <c r="M23" s="4">
        <v>158039.33540000001</v>
      </c>
      <c r="N23" s="4">
        <v>47751.28615</v>
      </c>
      <c r="O23" s="4">
        <v>2568480.7570000002</v>
      </c>
      <c r="P23" s="4">
        <v>567477.96920000005</v>
      </c>
      <c r="Q23" s="4">
        <v>917326.41229999997</v>
      </c>
      <c r="R23" s="4">
        <v>217107.6923</v>
      </c>
      <c r="S23" s="4">
        <v>383483.35379999998</v>
      </c>
      <c r="T23" s="4">
        <v>185178.01850000001</v>
      </c>
      <c r="U23" s="4">
        <v>1155990.4620000001</v>
      </c>
      <c r="V23" s="4">
        <v>240644.63080000001</v>
      </c>
      <c r="W23" s="4">
        <v>715505.59380000003</v>
      </c>
      <c r="X23" s="4">
        <v>79753.846149999998</v>
      </c>
      <c r="Y23" s="4">
        <v>301516.94770000002</v>
      </c>
      <c r="Z23" s="4">
        <v>14953.846149999999</v>
      </c>
      <c r="AA23" s="4">
        <v>1545805.8829999999</v>
      </c>
      <c r="AB23" s="4">
        <v>469120.23690000002</v>
      </c>
      <c r="AC23" s="4">
        <v>55384.615380000003</v>
      </c>
      <c r="AD23" s="4">
        <v>276923.07689999999</v>
      </c>
      <c r="AE23" s="4">
        <v>1974617.9450000001</v>
      </c>
      <c r="AF23" s="4">
        <v>0</v>
      </c>
      <c r="AG23" s="4">
        <v>843369.23080000002</v>
      </c>
      <c r="AH23" s="4">
        <v>27812.824619999999</v>
      </c>
      <c r="AI23" s="4">
        <v>93046.153850000002</v>
      </c>
      <c r="AJ23" s="4">
        <v>392676.92310000001</v>
      </c>
      <c r="AK23" s="4">
        <v>128444.45540000001</v>
      </c>
      <c r="AL23" s="4">
        <v>54276.92308</v>
      </c>
      <c r="AM23" s="4">
        <v>388579.84620000003</v>
      </c>
      <c r="AN23" s="4">
        <v>1398960</v>
      </c>
      <c r="AO23" s="4">
        <v>339677.99339999998</v>
      </c>
      <c r="AP23" s="4">
        <v>1050285.4890000001</v>
      </c>
      <c r="AQ23" s="4">
        <v>1185575.622</v>
      </c>
      <c r="AR23" s="4">
        <v>49268.381540000002</v>
      </c>
      <c r="AS23" s="4">
        <v>841846.15379999997</v>
      </c>
      <c r="AT23" s="4">
        <v>286892.3077</v>
      </c>
      <c r="AU23" s="4">
        <v>407076.92310000001</v>
      </c>
      <c r="AV23" s="4">
        <v>217220.0123</v>
      </c>
      <c r="AW23" s="4">
        <v>766661.53850000002</v>
      </c>
      <c r="AX23" s="4">
        <v>1958004.443</v>
      </c>
      <c r="AY23" s="4">
        <v>825230.76919999998</v>
      </c>
    </row>
    <row r="24" spans="1:51" x14ac:dyDescent="0.55000000000000004">
      <c r="A24" s="43" t="s">
        <v>159</v>
      </c>
      <c r="B24" s="1" t="s">
        <v>124</v>
      </c>
      <c r="C24" s="4">
        <v>2161112.5660000001</v>
      </c>
      <c r="D24" s="4">
        <v>1825095.378</v>
      </c>
      <c r="E24" s="4">
        <v>241240.54149999999</v>
      </c>
      <c r="F24" s="4">
        <v>221538.4615</v>
      </c>
      <c r="G24" s="4">
        <v>763359.15319999994</v>
      </c>
      <c r="H24" s="4">
        <v>0</v>
      </c>
      <c r="I24" s="4">
        <v>0</v>
      </c>
      <c r="J24" s="4">
        <v>103172.74340000001</v>
      </c>
      <c r="K24" s="4">
        <v>560789.8615</v>
      </c>
      <c r="L24" s="4">
        <v>32562.66462</v>
      </c>
      <c r="M24" s="4">
        <v>0</v>
      </c>
      <c r="N24" s="4">
        <v>27812.824619999999</v>
      </c>
      <c r="O24" s="4">
        <v>2208142.523</v>
      </c>
      <c r="P24" s="4">
        <v>247738.9846</v>
      </c>
      <c r="Q24" s="4">
        <v>0</v>
      </c>
      <c r="R24" s="4">
        <v>75600</v>
      </c>
      <c r="S24" s="4">
        <v>291500.8615</v>
      </c>
      <c r="T24" s="4">
        <v>269399.29849999998</v>
      </c>
      <c r="U24" s="4">
        <v>427446.55379999999</v>
      </c>
      <c r="V24" s="4">
        <v>121013.8615</v>
      </c>
      <c r="W24" s="4">
        <v>0</v>
      </c>
      <c r="X24" s="4">
        <v>74428.947690000001</v>
      </c>
      <c r="Y24" s="4">
        <v>0</v>
      </c>
      <c r="Z24" s="4">
        <v>194820.48000000001</v>
      </c>
      <c r="AA24" s="4">
        <v>1468839.4339999999</v>
      </c>
      <c r="AB24" s="4">
        <v>108725.2338</v>
      </c>
      <c r="AC24" s="4">
        <v>387692.3077</v>
      </c>
      <c r="AD24" s="4">
        <v>0</v>
      </c>
      <c r="AE24" s="4">
        <v>341957.24310000002</v>
      </c>
      <c r="AF24" s="4">
        <v>132923.07689999999</v>
      </c>
      <c r="AG24" s="4">
        <v>2484065.2429999998</v>
      </c>
      <c r="AH24" s="4">
        <v>83438.473849999995</v>
      </c>
      <c r="AI24" s="4">
        <v>630554.73230000003</v>
      </c>
      <c r="AJ24" s="4">
        <v>2666547.6919999998</v>
      </c>
      <c r="AK24" s="4">
        <v>167073.0092</v>
      </c>
      <c r="AL24" s="4">
        <v>0</v>
      </c>
      <c r="AM24" s="4">
        <v>484382.21539999999</v>
      </c>
      <c r="AN24" s="4">
        <v>804447.55940000003</v>
      </c>
      <c r="AO24" s="4">
        <v>279395.3664</v>
      </c>
      <c r="AP24" s="4">
        <v>757854.71999999997</v>
      </c>
      <c r="AQ24" s="4">
        <v>577452.54460000002</v>
      </c>
      <c r="AR24" s="4">
        <v>213460.39379999999</v>
      </c>
      <c r="AS24" s="4">
        <v>44307.692309999999</v>
      </c>
      <c r="AT24" s="4">
        <v>0</v>
      </c>
      <c r="AU24" s="4">
        <v>159436.1354</v>
      </c>
      <c r="AV24" s="4">
        <v>278324.3077</v>
      </c>
      <c r="AW24" s="4">
        <v>225969.23079999999</v>
      </c>
      <c r="AX24" s="4">
        <v>1307867.372</v>
      </c>
      <c r="AY24" s="4">
        <v>468000</v>
      </c>
    </row>
    <row r="25" spans="1:51" x14ac:dyDescent="0.55000000000000004">
      <c r="A25" s="43" t="s">
        <v>159</v>
      </c>
      <c r="B25" s="1" t="s">
        <v>125</v>
      </c>
      <c r="C25" s="4">
        <v>3232824.923</v>
      </c>
      <c r="D25" s="4">
        <v>148857.89540000001</v>
      </c>
      <c r="E25" s="4">
        <v>148531.1262</v>
      </c>
      <c r="F25" s="4">
        <v>257538.4615</v>
      </c>
      <c r="G25" s="4">
        <v>1213501.558</v>
      </c>
      <c r="H25" s="4">
        <v>19151918.859999999</v>
      </c>
      <c r="I25" s="4">
        <v>680400</v>
      </c>
      <c r="J25" s="4">
        <v>1366881.1640000001</v>
      </c>
      <c r="K25" s="4">
        <v>1724221.4399999999</v>
      </c>
      <c r="L25" s="4">
        <v>702080.75080000004</v>
      </c>
      <c r="M25" s="4">
        <v>799586.36309999996</v>
      </c>
      <c r="N25" s="4">
        <v>595625.64919999999</v>
      </c>
      <c r="O25" s="4">
        <v>2708977.9569999999</v>
      </c>
      <c r="P25" s="4">
        <v>985005.19380000001</v>
      </c>
      <c r="Q25" s="4">
        <v>1796912.9720000001</v>
      </c>
      <c r="R25" s="4">
        <v>235384.61540000001</v>
      </c>
      <c r="S25" s="4">
        <v>1450837.662</v>
      </c>
      <c r="T25" s="4">
        <v>772315.53229999996</v>
      </c>
      <c r="U25" s="4">
        <v>2309318.3080000002</v>
      </c>
      <c r="V25" s="4">
        <v>519673.01539999997</v>
      </c>
      <c r="W25" s="4">
        <v>1830906.997</v>
      </c>
      <c r="X25" s="4">
        <v>1303286.8430000001</v>
      </c>
      <c r="Y25" s="4">
        <v>446573.6862</v>
      </c>
      <c r="Z25" s="4">
        <v>1340109.1939999999</v>
      </c>
      <c r="AA25" s="4">
        <v>3330575.1140000001</v>
      </c>
      <c r="AB25" s="4">
        <v>964614.40619999997</v>
      </c>
      <c r="AC25" s="4">
        <v>7049630.7690000003</v>
      </c>
      <c r="AD25" s="4">
        <v>463569.23080000002</v>
      </c>
      <c r="AE25" s="4">
        <v>445005.19380000001</v>
      </c>
      <c r="AF25" s="4">
        <v>697846.15379999997</v>
      </c>
      <c r="AG25" s="4">
        <v>2586528.665</v>
      </c>
      <c r="AH25" s="4">
        <v>0</v>
      </c>
      <c r="AI25" s="4">
        <v>1376800.8370000001</v>
      </c>
      <c r="AJ25" s="4">
        <v>2501280</v>
      </c>
      <c r="AK25" s="4">
        <v>1837232.308</v>
      </c>
      <c r="AL25" s="4">
        <v>1529720.02</v>
      </c>
      <c r="AM25" s="4">
        <v>1992155.5379999999</v>
      </c>
      <c r="AN25" s="4">
        <v>2161273.2480000001</v>
      </c>
      <c r="AO25" s="4">
        <v>1368183.4339999999</v>
      </c>
      <c r="AP25" s="4">
        <v>1173046.1540000001</v>
      </c>
      <c r="AQ25" s="4">
        <v>1195549.034</v>
      </c>
      <c r="AR25" s="4">
        <v>134771.76</v>
      </c>
      <c r="AS25" s="4">
        <v>684000</v>
      </c>
      <c r="AT25" s="4">
        <v>810000</v>
      </c>
      <c r="AU25" s="4">
        <v>9989607.8770000003</v>
      </c>
      <c r="AV25" s="4">
        <v>0</v>
      </c>
      <c r="AW25" s="4">
        <v>699507.6923</v>
      </c>
      <c r="AX25" s="4">
        <v>2153984.1230000001</v>
      </c>
      <c r="AY25" s="4">
        <v>1999384.615</v>
      </c>
    </row>
    <row r="26" spans="1:51" x14ac:dyDescent="0.55000000000000004">
      <c r="A26" s="43" t="s">
        <v>159</v>
      </c>
      <c r="B26" s="1" t="s">
        <v>126</v>
      </c>
      <c r="C26" s="4">
        <v>7695408.7249999996</v>
      </c>
      <c r="D26" s="4">
        <v>2594610.179</v>
      </c>
      <c r="E26" s="4">
        <v>1114987.69</v>
      </c>
      <c r="F26" s="4">
        <v>2933931.1669999999</v>
      </c>
      <c r="G26" s="4">
        <v>1593377.69</v>
      </c>
      <c r="H26" s="4">
        <v>8371046.4009999996</v>
      </c>
      <c r="I26" s="4">
        <v>1191876.7209999999</v>
      </c>
      <c r="J26" s="4">
        <v>788842.58140000002</v>
      </c>
      <c r="K26" s="4">
        <v>1021228.912</v>
      </c>
      <c r="L26" s="4">
        <v>812243.07570000004</v>
      </c>
      <c r="M26" s="4">
        <v>595174.7439</v>
      </c>
      <c r="N26" s="4">
        <v>725148.62049999996</v>
      </c>
      <c r="O26" s="4">
        <v>12069913.720000001</v>
      </c>
      <c r="P26" s="4">
        <v>794015.45680000004</v>
      </c>
      <c r="Q26" s="4">
        <v>6319946.6909999996</v>
      </c>
      <c r="R26" s="4">
        <v>3544084.8670000001</v>
      </c>
      <c r="S26" s="4">
        <v>389166.4988</v>
      </c>
      <c r="T26" s="4">
        <v>552191.87029999995</v>
      </c>
      <c r="U26" s="4">
        <v>1884535.558</v>
      </c>
      <c r="V26" s="4">
        <v>538342.21120000002</v>
      </c>
      <c r="W26" s="4">
        <v>4300884.03</v>
      </c>
      <c r="X26" s="4">
        <v>937512.05889999995</v>
      </c>
      <c r="Y26" s="4">
        <v>533416.00789999997</v>
      </c>
      <c r="Z26" s="4">
        <v>491683.44349999999</v>
      </c>
      <c r="AA26" s="4">
        <v>2864212.7749999999</v>
      </c>
      <c r="AB26" s="4">
        <v>619513.42119999998</v>
      </c>
      <c r="AC26" s="4">
        <v>4668584.0070000002</v>
      </c>
      <c r="AD26" s="4">
        <v>1109094.5020000001</v>
      </c>
      <c r="AE26" s="4">
        <v>3425317.497</v>
      </c>
      <c r="AF26" s="4">
        <v>585254.02679999999</v>
      </c>
      <c r="AG26" s="4">
        <v>8603528.3790000007</v>
      </c>
      <c r="AH26" s="4">
        <v>981034.04610000004</v>
      </c>
      <c r="AI26" s="4">
        <v>581267.77540000004</v>
      </c>
      <c r="AJ26" s="4">
        <v>1740019.1850000001</v>
      </c>
      <c r="AK26" s="4">
        <v>525109.56110000005</v>
      </c>
      <c r="AL26" s="4">
        <v>879152.29379999998</v>
      </c>
      <c r="AM26" s="4">
        <v>1937120.35</v>
      </c>
      <c r="AN26" s="4">
        <v>5422722.3059999999</v>
      </c>
      <c r="AO26" s="4">
        <v>755200.73010000004</v>
      </c>
      <c r="AP26" s="4">
        <v>2334996.781</v>
      </c>
      <c r="AQ26" s="4">
        <v>2513363.8629999999</v>
      </c>
      <c r="AR26" s="4">
        <v>510628.91220000002</v>
      </c>
      <c r="AS26" s="4">
        <v>2442913.5279999999</v>
      </c>
      <c r="AT26" s="4">
        <v>2444101.1179999998</v>
      </c>
      <c r="AU26" s="4">
        <v>5073907.4970000004</v>
      </c>
      <c r="AV26" s="4">
        <v>264339.26240000001</v>
      </c>
      <c r="AW26" s="4">
        <v>1357692.254</v>
      </c>
      <c r="AX26" s="4">
        <v>3613408.61</v>
      </c>
      <c r="AY26" s="4">
        <v>4127366.406</v>
      </c>
    </row>
    <row r="27" spans="1:51" ht="14.7" thickBot="1" x14ac:dyDescent="0.6">
      <c r="A27" s="44" t="s">
        <v>159</v>
      </c>
      <c r="B27" s="1" t="s">
        <v>127</v>
      </c>
      <c r="C27" s="4">
        <v>10595338.33</v>
      </c>
      <c r="D27" s="4">
        <v>4151505.6060000001</v>
      </c>
      <c r="E27" s="4">
        <v>2309135.0890000002</v>
      </c>
      <c r="F27" s="4">
        <v>1481383.868</v>
      </c>
      <c r="G27" s="4">
        <v>1809905.4580000001</v>
      </c>
      <c r="H27" s="4">
        <v>6912520.2419999996</v>
      </c>
      <c r="I27" s="4">
        <v>1320369.2309999999</v>
      </c>
      <c r="J27" s="4">
        <v>1323935.513</v>
      </c>
      <c r="K27" s="4">
        <v>1858873.763</v>
      </c>
      <c r="L27" s="4">
        <v>1405091.7169999999</v>
      </c>
      <c r="M27" s="4">
        <v>389379.54460000002</v>
      </c>
      <c r="N27" s="4">
        <v>561762.8308</v>
      </c>
      <c r="O27" s="4">
        <v>16421837.880000001</v>
      </c>
      <c r="P27" s="4">
        <v>2830342.6710000001</v>
      </c>
      <c r="Q27" s="4">
        <v>8290645.2929999996</v>
      </c>
      <c r="R27" s="4">
        <v>2666581.4240000001</v>
      </c>
      <c r="S27" s="4">
        <v>1796583.483</v>
      </c>
      <c r="T27" s="4">
        <v>797526.8308</v>
      </c>
      <c r="U27" s="4">
        <v>399336.48</v>
      </c>
      <c r="V27" s="4">
        <v>423041.5846</v>
      </c>
      <c r="W27" s="4">
        <v>5047943.932</v>
      </c>
      <c r="X27" s="4">
        <v>484524.11080000002</v>
      </c>
      <c r="Y27" s="4">
        <v>781455.65540000005</v>
      </c>
      <c r="Z27" s="4">
        <v>1858535.7779999999</v>
      </c>
      <c r="AA27" s="4">
        <v>1707748.726</v>
      </c>
      <c r="AB27" s="4">
        <v>669607.80920000002</v>
      </c>
      <c r="AC27" s="4">
        <v>3295707.7949999999</v>
      </c>
      <c r="AD27" s="4">
        <v>1567745.166</v>
      </c>
      <c r="AE27" s="4">
        <v>2299194.0550000002</v>
      </c>
      <c r="AF27" s="4">
        <v>1235076.923</v>
      </c>
      <c r="AG27" s="4">
        <v>6513149.4970000004</v>
      </c>
      <c r="AH27" s="4">
        <v>519326.47379999998</v>
      </c>
      <c r="AI27" s="4">
        <v>1977646.098</v>
      </c>
      <c r="AJ27" s="4">
        <v>6623586.7939999998</v>
      </c>
      <c r="AK27" s="4">
        <v>3071959.4180000001</v>
      </c>
      <c r="AL27" s="4">
        <v>1963744.7560000001</v>
      </c>
      <c r="AM27" s="4">
        <v>1740801.6</v>
      </c>
      <c r="AN27" s="4">
        <v>5942215.0539999995</v>
      </c>
      <c r="AO27" s="4">
        <v>1986282.902</v>
      </c>
      <c r="AP27" s="4">
        <v>2140289.4380000001</v>
      </c>
      <c r="AQ27" s="4">
        <v>5488798.7319999998</v>
      </c>
      <c r="AR27" s="4">
        <v>480261.48920000001</v>
      </c>
      <c r="AS27" s="4">
        <v>1922127.8540000001</v>
      </c>
      <c r="AT27" s="4">
        <v>1714800.53</v>
      </c>
      <c r="AU27" s="4">
        <v>1729804.2590000001</v>
      </c>
      <c r="AV27" s="4">
        <v>934575.70550000004</v>
      </c>
      <c r="AW27" s="4">
        <v>2405907.6919999998</v>
      </c>
      <c r="AX27" s="4">
        <v>3635388.0159999998</v>
      </c>
      <c r="AY27" s="4">
        <v>6105272.767</v>
      </c>
    </row>
    <row r="28" spans="1:51" ht="14.7" thickTop="1" x14ac:dyDescent="0.55000000000000004">
      <c r="B28" s="5" t="s">
        <v>135</v>
      </c>
    </row>
    <row r="29" spans="1:51" x14ac:dyDescent="0.55000000000000004">
      <c r="B29" s="4" t="s">
        <v>128</v>
      </c>
      <c r="C29" s="4">
        <v>8316.3799999999992</v>
      </c>
      <c r="D29" s="4">
        <v>3620</v>
      </c>
      <c r="E29" s="4">
        <v>396.91</v>
      </c>
      <c r="F29" s="4">
        <v>1320</v>
      </c>
      <c r="G29" s="4">
        <v>3232</v>
      </c>
      <c r="H29" s="4">
        <v>21422</v>
      </c>
      <c r="I29" s="4">
        <v>922.45</v>
      </c>
      <c r="J29" s="4">
        <v>3845.81</v>
      </c>
      <c r="K29" s="4">
        <v>4123</v>
      </c>
      <c r="L29" s="4">
        <v>1142</v>
      </c>
      <c r="M29" s="4">
        <v>1343</v>
      </c>
      <c r="N29" s="4">
        <v>481</v>
      </c>
      <c r="O29" s="4">
        <v>5326</v>
      </c>
      <c r="P29" s="4">
        <v>3262</v>
      </c>
      <c r="Q29" s="4">
        <v>9241</v>
      </c>
      <c r="R29" s="4">
        <v>1986</v>
      </c>
      <c r="S29" s="4">
        <v>3802</v>
      </c>
      <c r="T29" s="4">
        <v>3741</v>
      </c>
      <c r="U29" s="4">
        <v>6093</v>
      </c>
      <c r="V29" s="4">
        <v>1767</v>
      </c>
      <c r="W29" s="4">
        <v>4889</v>
      </c>
      <c r="X29" s="4">
        <v>1297</v>
      </c>
      <c r="Y29" s="4">
        <v>4461</v>
      </c>
      <c r="Z29" s="4">
        <v>1372.6</v>
      </c>
      <c r="AA29" s="4">
        <v>53422</v>
      </c>
      <c r="AB29" s="4">
        <v>14903.4</v>
      </c>
      <c r="AC29" s="4">
        <v>6822</v>
      </c>
      <c r="AD29" s="4">
        <v>6270</v>
      </c>
      <c r="AE29" s="4">
        <v>1158.0899999999999</v>
      </c>
      <c r="AF29" s="4">
        <v>1631</v>
      </c>
      <c r="AG29" s="4">
        <v>4006</v>
      </c>
      <c r="AH29" s="4">
        <v>409</v>
      </c>
      <c r="AI29" s="4">
        <v>4402.67</v>
      </c>
      <c r="AJ29" s="4">
        <v>12603</v>
      </c>
      <c r="AK29" s="4">
        <v>2380.09</v>
      </c>
      <c r="AL29" s="4">
        <v>3514.73</v>
      </c>
      <c r="AM29" s="4">
        <v>1517</v>
      </c>
      <c r="AN29" s="4">
        <v>6151.6</v>
      </c>
      <c r="AO29" s="4">
        <v>986.67</v>
      </c>
      <c r="AP29" s="4">
        <v>5980</v>
      </c>
      <c r="AQ29" s="4">
        <v>5681</v>
      </c>
      <c r="AR29" s="4">
        <v>642</v>
      </c>
      <c r="AS29" s="4">
        <v>1563</v>
      </c>
      <c r="AT29" s="4">
        <v>5824.75</v>
      </c>
      <c r="AU29" s="4">
        <v>68920</v>
      </c>
      <c r="AV29" s="4">
        <v>134</v>
      </c>
      <c r="AW29" s="4">
        <v>3937</v>
      </c>
      <c r="AX29" s="4">
        <v>6365</v>
      </c>
      <c r="AY29" s="4">
        <v>4862</v>
      </c>
    </row>
    <row r="30" spans="1:51" x14ac:dyDescent="0.55000000000000004">
      <c r="B30" s="4" t="s">
        <v>129</v>
      </c>
      <c r="C30" s="4">
        <v>959</v>
      </c>
      <c r="D30" s="4">
        <v>288</v>
      </c>
      <c r="E30" s="4">
        <v>1724</v>
      </c>
      <c r="F30" s="4">
        <v>196</v>
      </c>
      <c r="G30" s="4">
        <v>1730</v>
      </c>
      <c r="H30" s="4">
        <v>21500</v>
      </c>
      <c r="I30" s="4">
        <v>142</v>
      </c>
      <c r="J30" s="4">
        <v>302</v>
      </c>
      <c r="K30" s="4">
        <v>645</v>
      </c>
      <c r="L30" s="4">
        <v>155</v>
      </c>
      <c r="M30" s="4">
        <v>1810</v>
      </c>
      <c r="N30" s="4">
        <v>448</v>
      </c>
      <c r="O30" s="4">
        <v>619</v>
      </c>
      <c r="P30" s="4">
        <v>1978</v>
      </c>
      <c r="Q30" s="4">
        <v>989</v>
      </c>
      <c r="R30" s="4">
        <v>559</v>
      </c>
      <c r="S30" s="4">
        <v>702</v>
      </c>
      <c r="T30" s="4">
        <v>408</v>
      </c>
      <c r="U30" s="4">
        <v>1443</v>
      </c>
      <c r="V30" s="4">
        <v>374</v>
      </c>
      <c r="W30" s="4">
        <v>1527</v>
      </c>
      <c r="X30" s="4">
        <v>219</v>
      </c>
      <c r="Y30" s="4">
        <v>452</v>
      </c>
      <c r="Z30" s="4">
        <v>350</v>
      </c>
      <c r="AA30" s="4">
        <v>3148</v>
      </c>
      <c r="AB30" s="4">
        <v>3249</v>
      </c>
      <c r="AC30" s="4">
        <v>5444</v>
      </c>
      <c r="AD30" s="4">
        <v>1699</v>
      </c>
      <c r="AE30" s="4">
        <v>294</v>
      </c>
      <c r="AF30" s="4">
        <v>232</v>
      </c>
      <c r="AG30" s="4">
        <v>3465</v>
      </c>
      <c r="AH30" s="4">
        <v>116</v>
      </c>
      <c r="AI30" s="4">
        <v>252</v>
      </c>
      <c r="AJ30" s="4">
        <v>1006</v>
      </c>
      <c r="AK30" s="4">
        <v>1570</v>
      </c>
      <c r="AL30" s="4">
        <v>353</v>
      </c>
      <c r="AM30" s="4">
        <v>126</v>
      </c>
      <c r="AN30" s="4">
        <v>896</v>
      </c>
      <c r="AO30" s="4">
        <v>148</v>
      </c>
      <c r="AP30" s="4">
        <v>829</v>
      </c>
      <c r="AQ30" s="4">
        <v>984</v>
      </c>
      <c r="AR30" s="4">
        <v>138</v>
      </c>
      <c r="AS30" s="4">
        <v>983</v>
      </c>
      <c r="AT30" s="4">
        <v>1363</v>
      </c>
      <c r="AU30" s="4">
        <v>21438</v>
      </c>
      <c r="AV30" s="4">
        <v>230</v>
      </c>
      <c r="AW30" s="4">
        <v>153</v>
      </c>
      <c r="AX30" s="4">
        <v>698</v>
      </c>
      <c r="AY30" s="4">
        <v>638</v>
      </c>
    </row>
    <row r="31" spans="1:51" x14ac:dyDescent="0.55000000000000004">
      <c r="B31" s="4" t="s">
        <v>130</v>
      </c>
      <c r="C31" s="4">
        <v>4572</v>
      </c>
      <c r="D31" s="4">
        <v>1351</v>
      </c>
      <c r="E31" s="4">
        <v>2562</v>
      </c>
      <c r="F31" s="4">
        <v>922</v>
      </c>
      <c r="G31" s="4">
        <v>7204</v>
      </c>
      <c r="H31" s="4">
        <v>101000</v>
      </c>
      <c r="I31" s="4">
        <v>667</v>
      </c>
      <c r="J31" s="4">
        <v>1418</v>
      </c>
      <c r="K31" s="4">
        <v>3032</v>
      </c>
      <c r="L31" s="4">
        <v>727</v>
      </c>
      <c r="M31" s="4">
        <v>8504</v>
      </c>
      <c r="N31" s="4">
        <v>2104</v>
      </c>
      <c r="O31" s="4">
        <v>2908</v>
      </c>
      <c r="P31" s="4">
        <v>9292</v>
      </c>
      <c r="Q31" s="4">
        <v>4646</v>
      </c>
      <c r="R31" s="4">
        <v>2625</v>
      </c>
      <c r="S31" s="4">
        <v>3296</v>
      </c>
      <c r="T31" s="4">
        <v>1917</v>
      </c>
      <c r="U31" s="4">
        <v>6779</v>
      </c>
      <c r="V31" s="4">
        <v>1756</v>
      </c>
      <c r="W31" s="4">
        <v>7171</v>
      </c>
      <c r="X31" s="4">
        <v>1030</v>
      </c>
      <c r="Y31" s="4">
        <v>2121</v>
      </c>
      <c r="Z31" s="4">
        <v>1645</v>
      </c>
      <c r="AA31" s="4">
        <v>14786</v>
      </c>
      <c r="AB31" s="4">
        <v>15262</v>
      </c>
      <c r="AC31" s="4">
        <v>25573</v>
      </c>
      <c r="AD31" s="4">
        <v>7979</v>
      </c>
      <c r="AE31" s="4">
        <v>1172</v>
      </c>
      <c r="AF31" s="4">
        <v>1091</v>
      </c>
      <c r="AG31" s="4">
        <v>16278</v>
      </c>
      <c r="AH31" s="4">
        <v>545</v>
      </c>
      <c r="AI31" s="4">
        <v>1185</v>
      </c>
      <c r="AJ31" s="4">
        <v>4727</v>
      </c>
      <c r="AK31" s="4">
        <v>7373</v>
      </c>
      <c r="AL31" s="4">
        <v>1656</v>
      </c>
      <c r="AM31" s="4">
        <v>593</v>
      </c>
      <c r="AN31" s="4">
        <v>4209</v>
      </c>
      <c r="AO31" s="4">
        <v>696</v>
      </c>
      <c r="AP31" s="4">
        <v>3895</v>
      </c>
      <c r="AQ31" s="4">
        <v>4622</v>
      </c>
      <c r="AR31" s="4">
        <v>646</v>
      </c>
      <c r="AS31" s="4">
        <v>4616</v>
      </c>
      <c r="AT31" s="4">
        <v>6403</v>
      </c>
      <c r="AU31" s="4">
        <v>100710</v>
      </c>
      <c r="AV31" s="4">
        <v>1080</v>
      </c>
      <c r="AW31" s="4">
        <v>721</v>
      </c>
      <c r="AX31" s="4">
        <v>3277</v>
      </c>
      <c r="AY31" s="4">
        <v>2995</v>
      </c>
    </row>
    <row r="32" spans="1:51" x14ac:dyDescent="0.55000000000000004">
      <c r="B32" s="1" t="s">
        <v>131</v>
      </c>
      <c r="C32" s="1">
        <v>776</v>
      </c>
      <c r="D32" s="1">
        <v>406</v>
      </c>
      <c r="E32" s="1">
        <v>55</v>
      </c>
      <c r="F32" s="1">
        <v>139</v>
      </c>
      <c r="G32" s="1">
        <v>387</v>
      </c>
      <c r="H32" s="1">
        <v>1809</v>
      </c>
      <c r="I32" s="1">
        <v>70</v>
      </c>
      <c r="J32" s="1">
        <v>398</v>
      </c>
      <c r="K32" s="1">
        <v>457</v>
      </c>
      <c r="L32" s="1">
        <v>140</v>
      </c>
      <c r="M32" s="1">
        <v>161</v>
      </c>
      <c r="N32" s="1">
        <v>49</v>
      </c>
      <c r="O32" s="1">
        <v>624</v>
      </c>
      <c r="P32" s="1">
        <v>381</v>
      </c>
      <c r="Q32" s="1">
        <v>746</v>
      </c>
      <c r="R32" s="1">
        <v>122</v>
      </c>
      <c r="S32" s="1">
        <v>449</v>
      </c>
      <c r="T32" s="1">
        <v>415</v>
      </c>
      <c r="U32" s="1">
        <v>326</v>
      </c>
      <c r="V32" s="1">
        <v>96</v>
      </c>
      <c r="W32" s="1">
        <v>477</v>
      </c>
      <c r="X32" s="1">
        <v>143</v>
      </c>
      <c r="Y32" s="1">
        <v>488</v>
      </c>
      <c r="Z32" s="1">
        <v>163</v>
      </c>
      <c r="AA32" s="1">
        <v>5416</v>
      </c>
      <c r="AB32" s="1">
        <v>798</v>
      </c>
      <c r="AC32" s="1">
        <v>852</v>
      </c>
      <c r="AD32" s="1">
        <v>772</v>
      </c>
      <c r="AE32" s="1">
        <v>126</v>
      </c>
      <c r="AF32" s="1">
        <v>214</v>
      </c>
      <c r="AG32" s="1">
        <v>466</v>
      </c>
      <c r="AH32" s="1">
        <v>50</v>
      </c>
      <c r="AI32" s="1">
        <v>347</v>
      </c>
      <c r="AJ32" s="1">
        <v>1411</v>
      </c>
      <c r="AK32" s="1">
        <v>252</v>
      </c>
      <c r="AL32" s="1">
        <v>278</v>
      </c>
      <c r="AM32" s="1">
        <v>220</v>
      </c>
      <c r="AN32" s="1">
        <v>582</v>
      </c>
      <c r="AO32" s="1">
        <v>75</v>
      </c>
      <c r="AP32" s="1">
        <v>706</v>
      </c>
      <c r="AQ32" s="1">
        <v>629</v>
      </c>
      <c r="AR32" s="1">
        <v>65</v>
      </c>
      <c r="AS32" s="1">
        <v>149</v>
      </c>
      <c r="AT32" s="1">
        <v>489</v>
      </c>
      <c r="AU32" s="1">
        <v>8602</v>
      </c>
      <c r="AV32" s="1">
        <v>25</v>
      </c>
      <c r="AW32" s="1">
        <v>412</v>
      </c>
      <c r="AX32" s="1">
        <v>651</v>
      </c>
      <c r="AY32" s="1">
        <v>533</v>
      </c>
    </row>
    <row r="33" spans="2:51" x14ac:dyDescent="0.55000000000000004">
      <c r="B33" s="1" t="s">
        <v>132</v>
      </c>
      <c r="C33" s="1">
        <v>805</v>
      </c>
      <c r="D33" s="1">
        <v>450</v>
      </c>
      <c r="E33" s="1">
        <v>44</v>
      </c>
      <c r="F33" s="1">
        <v>179</v>
      </c>
      <c r="G33" s="1">
        <v>357</v>
      </c>
      <c r="H33" s="1">
        <v>2499</v>
      </c>
      <c r="I33" s="1">
        <v>61</v>
      </c>
      <c r="J33" s="1">
        <v>454</v>
      </c>
      <c r="K33" s="1">
        <v>538</v>
      </c>
      <c r="L33" s="1">
        <v>149</v>
      </c>
      <c r="M33" s="1">
        <v>169</v>
      </c>
      <c r="N33" s="1">
        <v>66</v>
      </c>
      <c r="O33" s="1">
        <v>583</v>
      </c>
      <c r="P33" s="1">
        <v>112</v>
      </c>
      <c r="Q33" s="1">
        <v>980</v>
      </c>
      <c r="R33" s="1">
        <v>216</v>
      </c>
      <c r="S33" s="1">
        <v>464</v>
      </c>
      <c r="T33" s="1">
        <v>429</v>
      </c>
      <c r="U33" s="1">
        <v>713</v>
      </c>
      <c r="V33" s="1">
        <v>197</v>
      </c>
      <c r="W33" s="1">
        <v>622</v>
      </c>
      <c r="X33" s="1">
        <v>195</v>
      </c>
      <c r="Y33" s="1">
        <v>541</v>
      </c>
      <c r="Z33" s="1">
        <v>127</v>
      </c>
      <c r="AA33" s="1">
        <v>6346</v>
      </c>
      <c r="AB33" s="1">
        <v>132</v>
      </c>
      <c r="AC33" s="1">
        <v>776</v>
      </c>
      <c r="AD33" s="1">
        <v>302</v>
      </c>
      <c r="AE33" s="1">
        <v>154</v>
      </c>
      <c r="AF33" s="1">
        <v>194</v>
      </c>
      <c r="AG33" s="1">
        <v>488</v>
      </c>
      <c r="AH33" s="1">
        <v>55</v>
      </c>
      <c r="AI33" s="1">
        <v>349</v>
      </c>
      <c r="AJ33" s="1">
        <v>1626</v>
      </c>
      <c r="AK33" s="1">
        <v>223</v>
      </c>
      <c r="AL33" s="1">
        <v>451</v>
      </c>
      <c r="AM33" s="1">
        <v>176</v>
      </c>
      <c r="AN33" s="1">
        <v>554</v>
      </c>
      <c r="AO33" s="1">
        <v>83</v>
      </c>
      <c r="AP33" s="1">
        <v>703</v>
      </c>
      <c r="AQ33" s="1">
        <v>702</v>
      </c>
      <c r="AR33" s="1">
        <v>74</v>
      </c>
      <c r="AS33" s="1">
        <v>138</v>
      </c>
      <c r="AT33" s="1">
        <v>533</v>
      </c>
      <c r="AU33" s="1">
        <v>9017</v>
      </c>
      <c r="AV33" s="1">
        <v>19</v>
      </c>
      <c r="AW33" s="1">
        <v>498</v>
      </c>
      <c r="AX33" s="1">
        <v>826</v>
      </c>
      <c r="AY33" s="1">
        <v>517</v>
      </c>
    </row>
    <row r="34" spans="2:51" x14ac:dyDescent="0.55000000000000004">
      <c r="B34" s="1" t="s">
        <v>133</v>
      </c>
      <c r="C34" s="1">
        <v>22300</v>
      </c>
      <c r="D34" s="1">
        <v>6687</v>
      </c>
      <c r="E34" s="1">
        <v>3850</v>
      </c>
      <c r="F34" s="1">
        <v>4566</v>
      </c>
      <c r="G34" s="1">
        <v>35662</v>
      </c>
      <c r="H34" s="1">
        <v>500000</v>
      </c>
      <c r="I34" s="1">
        <v>3300</v>
      </c>
      <c r="J34" s="1">
        <v>7020</v>
      </c>
      <c r="K34" s="1">
        <v>15010</v>
      </c>
      <c r="L34" s="1">
        <v>3600</v>
      </c>
      <c r="M34" s="1">
        <v>42100</v>
      </c>
      <c r="N34" s="1">
        <v>10417</v>
      </c>
      <c r="O34" s="1">
        <v>14400</v>
      </c>
      <c r="P34" s="1">
        <v>46000</v>
      </c>
      <c r="Q34" s="1">
        <v>23000</v>
      </c>
      <c r="R34" s="1">
        <v>12997</v>
      </c>
      <c r="S34" s="1">
        <v>16315</v>
      </c>
      <c r="T34" s="1">
        <v>9492</v>
      </c>
      <c r="U34" s="1">
        <v>33561</v>
      </c>
      <c r="V34" s="1">
        <v>8691</v>
      </c>
      <c r="W34" s="1">
        <v>35500</v>
      </c>
      <c r="X34" s="1">
        <v>5100</v>
      </c>
      <c r="Y34" s="1">
        <v>10500</v>
      </c>
      <c r="Z34" s="1">
        <v>8145</v>
      </c>
      <c r="AA34" s="1">
        <v>73200</v>
      </c>
      <c r="AB34" s="1">
        <v>75554</v>
      </c>
      <c r="AC34" s="1">
        <v>126600</v>
      </c>
      <c r="AD34" s="1">
        <v>39500</v>
      </c>
      <c r="AE34" s="1">
        <v>5800</v>
      </c>
      <c r="AF34" s="1">
        <v>5400</v>
      </c>
      <c r="AG34" s="1">
        <v>80589</v>
      </c>
      <c r="AH34" s="1">
        <v>2700</v>
      </c>
      <c r="AI34" s="1">
        <v>5866</v>
      </c>
      <c r="AJ34" s="1">
        <v>23400</v>
      </c>
      <c r="AK34" s="1">
        <v>36500</v>
      </c>
      <c r="AL34" s="1">
        <v>8200</v>
      </c>
      <c r="AM34" s="1">
        <v>2934</v>
      </c>
      <c r="AN34" s="1">
        <v>20839</v>
      </c>
      <c r="AO34" s="1">
        <v>3447</v>
      </c>
      <c r="AP34" s="1">
        <v>19283</v>
      </c>
      <c r="AQ34" s="1">
        <v>22882</v>
      </c>
      <c r="AR34" s="1">
        <v>3200</v>
      </c>
      <c r="AS34" s="1">
        <v>22852</v>
      </c>
      <c r="AT34" s="1">
        <v>31700</v>
      </c>
      <c r="AU34" s="1">
        <v>498565</v>
      </c>
      <c r="AV34" s="1">
        <v>5349</v>
      </c>
      <c r="AW34" s="1">
        <v>3568</v>
      </c>
      <c r="AX34" s="1">
        <v>16223</v>
      </c>
      <c r="AY34" s="1">
        <v>14829</v>
      </c>
    </row>
    <row r="35" spans="2:51" x14ac:dyDescent="0.55000000000000004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2:51" x14ac:dyDescent="0.55000000000000004">
      <c r="B36" s="41" t="s">
        <v>155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2:51" x14ac:dyDescent="0.55000000000000004">
      <c r="B37" s="1" t="s">
        <v>141</v>
      </c>
      <c r="C37" s="1">
        <v>85069913.549999997</v>
      </c>
      <c r="D37" s="1">
        <v>33964048.950000003</v>
      </c>
      <c r="E37" s="1">
        <v>7920244.9579999996</v>
      </c>
      <c r="F37" s="1">
        <v>15149472.49</v>
      </c>
      <c r="G37" s="1">
        <v>22572688.210000001</v>
      </c>
      <c r="H37" s="1">
        <v>163807160.09999999</v>
      </c>
      <c r="I37" s="1">
        <v>8894258.8660000004</v>
      </c>
      <c r="J37" s="1">
        <v>19019879.050000001</v>
      </c>
      <c r="K37" s="1">
        <v>30133549.190000001</v>
      </c>
      <c r="L37" s="1">
        <v>9702318.8780000005</v>
      </c>
      <c r="M37" s="1">
        <v>8967857.4629999995</v>
      </c>
      <c r="N37" s="1">
        <v>4377449.4369999999</v>
      </c>
      <c r="O37" s="1">
        <v>84168863.420000002</v>
      </c>
      <c r="P37" s="1">
        <v>19266364.43</v>
      </c>
      <c r="Q37" s="1">
        <v>67322573.680000007</v>
      </c>
      <c r="R37" s="1">
        <v>18534284.140000001</v>
      </c>
      <c r="S37" s="1">
        <v>20305549.02</v>
      </c>
      <c r="T37" s="1">
        <v>19534992.48</v>
      </c>
      <c r="U37" s="1">
        <v>42908289.009999998</v>
      </c>
      <c r="V37" s="1">
        <v>11657272.18</v>
      </c>
      <c r="W37" s="1">
        <v>43676652.82</v>
      </c>
      <c r="X37" s="1">
        <v>9267539.4820000008</v>
      </c>
      <c r="Y37" s="1">
        <v>17790562.48</v>
      </c>
      <c r="Z37" s="1">
        <v>11602985.439999999</v>
      </c>
      <c r="AA37" s="1">
        <v>187078571.19999999</v>
      </c>
      <c r="AB37" s="1">
        <v>42330146.590000004</v>
      </c>
      <c r="AC37" s="1">
        <v>59578876.939999998</v>
      </c>
      <c r="AD37" s="1">
        <v>31334885.23</v>
      </c>
      <c r="AE37" s="1">
        <v>17850763.370000001</v>
      </c>
      <c r="AF37" s="1">
        <v>12333805.560000001</v>
      </c>
      <c r="AG37" s="1">
        <v>57010323.189999998</v>
      </c>
      <c r="AH37" s="1">
        <v>4392977.165</v>
      </c>
      <c r="AI37" s="1">
        <v>22876398.289999999</v>
      </c>
      <c r="AJ37" s="1">
        <v>65269290.82</v>
      </c>
      <c r="AK37" s="1">
        <v>20263213.34</v>
      </c>
      <c r="AL37" s="1">
        <v>18102714.120000001</v>
      </c>
      <c r="AM37" s="1">
        <v>19525904.18</v>
      </c>
      <c r="AN37" s="1">
        <v>60500359.75</v>
      </c>
      <c r="AO37" s="1">
        <v>10335880.380000001</v>
      </c>
      <c r="AP37" s="1">
        <v>33163574.640000001</v>
      </c>
      <c r="AQ37" s="1">
        <v>41813110.049999997</v>
      </c>
      <c r="AR37" s="1">
        <v>4910167.1210000003</v>
      </c>
      <c r="AS37" s="1">
        <v>20404157.27</v>
      </c>
      <c r="AT37" s="1">
        <v>38631448.740000002</v>
      </c>
      <c r="AU37" s="1">
        <v>257419677.80000001</v>
      </c>
      <c r="AV37" s="1">
        <v>5329832.4939999999</v>
      </c>
      <c r="AW37" s="1">
        <v>21930890.309999999</v>
      </c>
      <c r="AX37" s="1">
        <v>47087983.979999997</v>
      </c>
      <c r="AY37" s="1">
        <v>42161058.670000002</v>
      </c>
    </row>
    <row r="38" spans="2:51" x14ac:dyDescent="0.55000000000000004">
      <c r="B38" s="1" t="s">
        <v>142</v>
      </c>
      <c r="C38" s="1">
        <v>34027.96542</v>
      </c>
      <c r="D38" s="1">
        <v>13585.61958</v>
      </c>
      <c r="E38" s="1">
        <v>3168.0979831999998</v>
      </c>
      <c r="F38" s="1">
        <v>6059.7889960000002</v>
      </c>
      <c r="G38" s="1">
        <v>9029.0752840000005</v>
      </c>
      <c r="H38" s="1">
        <v>65522.86404</v>
      </c>
      <c r="I38" s="1">
        <v>3557.7035464000005</v>
      </c>
      <c r="J38" s="1">
        <v>7607.9516200000007</v>
      </c>
      <c r="K38" s="1">
        <v>12053.419676000001</v>
      </c>
      <c r="L38" s="1">
        <v>3880.9275512000004</v>
      </c>
      <c r="M38" s="1">
        <v>3587.1429852000001</v>
      </c>
      <c r="N38" s="1">
        <v>1750.9797748000001</v>
      </c>
      <c r="O38" s="1">
        <v>33667.545367999999</v>
      </c>
      <c r="P38" s="1">
        <v>7706.5457720000004</v>
      </c>
      <c r="Q38" s="1">
        <v>26929.029472000006</v>
      </c>
      <c r="R38" s="1">
        <v>7413.7136560000008</v>
      </c>
      <c r="S38" s="1">
        <v>8122.2196080000003</v>
      </c>
      <c r="T38" s="1">
        <v>7813.9969920000003</v>
      </c>
      <c r="U38" s="1">
        <v>17163.315603999999</v>
      </c>
      <c r="V38" s="1">
        <v>4662.908872</v>
      </c>
      <c r="W38" s="1">
        <v>17470.661128</v>
      </c>
      <c r="X38" s="1">
        <v>3707.0157928000003</v>
      </c>
      <c r="Y38" s="1">
        <v>7116.2249920000004</v>
      </c>
      <c r="Z38" s="1">
        <v>4641.194176</v>
      </c>
      <c r="AA38" s="1">
        <v>74831.428480000002</v>
      </c>
      <c r="AB38" s="1">
        <v>16932.058636000002</v>
      </c>
      <c r="AC38" s="1">
        <v>23831.550776</v>
      </c>
      <c r="AD38" s="1">
        <v>12533.954092</v>
      </c>
      <c r="AE38" s="1">
        <v>7140.3053480000008</v>
      </c>
      <c r="AF38" s="1">
        <v>4933.5222240000003</v>
      </c>
      <c r="AG38" s="1">
        <v>22804.129276</v>
      </c>
      <c r="AH38" s="1">
        <v>1757.1908660000001</v>
      </c>
      <c r="AI38" s="1">
        <v>9150.5593160000008</v>
      </c>
      <c r="AJ38" s="1">
        <v>26107.716328000002</v>
      </c>
      <c r="AK38" s="1">
        <v>8105.2853359999999</v>
      </c>
      <c r="AL38" s="1">
        <v>7241.0856480000011</v>
      </c>
      <c r="AM38" s="1">
        <v>7810.361672</v>
      </c>
      <c r="AN38" s="1">
        <v>24200.143900000003</v>
      </c>
      <c r="AO38" s="1">
        <v>4134.3521520000004</v>
      </c>
      <c r="AP38" s="1">
        <v>13265.429856000001</v>
      </c>
      <c r="AQ38" s="1">
        <v>16725.244019999998</v>
      </c>
      <c r="AR38" s="1">
        <v>1964.0668484000003</v>
      </c>
      <c r="AS38" s="1">
        <v>8161.6629080000002</v>
      </c>
      <c r="AT38" s="1">
        <v>15452.579496000002</v>
      </c>
      <c r="AU38" s="1">
        <v>102967.87112000001</v>
      </c>
      <c r="AV38" s="1">
        <v>2131.9329975999999</v>
      </c>
      <c r="AW38" s="1">
        <v>8772.3561239999999</v>
      </c>
      <c r="AX38" s="1">
        <v>18835.193592</v>
      </c>
      <c r="AY38" s="1">
        <v>16864.423468000001</v>
      </c>
    </row>
    <row r="39" spans="2:51" x14ac:dyDescent="0.55000000000000004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2:51" x14ac:dyDescent="0.55000000000000004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2:51" x14ac:dyDescent="0.55000000000000004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50" spans="2:51" x14ac:dyDescent="0.55000000000000004">
      <c r="B50" s="1" t="s">
        <v>142</v>
      </c>
      <c r="C50" s="1">
        <f t="shared" ref="C50:AY50" si="0">C37*ex_rate</f>
        <v>34027.96542</v>
      </c>
      <c r="D50" s="1">
        <f t="shared" si="0"/>
        <v>13585.619580000002</v>
      </c>
      <c r="E50" s="1">
        <f t="shared" si="0"/>
        <v>3168.0979831999998</v>
      </c>
      <c r="F50" s="1">
        <f t="shared" si="0"/>
        <v>6059.7889960000002</v>
      </c>
      <c r="G50" s="1">
        <f t="shared" si="0"/>
        <v>9029.0752840000005</v>
      </c>
      <c r="H50" s="1">
        <f t="shared" si="0"/>
        <v>65522.86404</v>
      </c>
      <c r="I50" s="1">
        <f t="shared" si="0"/>
        <v>3557.7035464000005</v>
      </c>
      <c r="J50" s="1">
        <f t="shared" si="0"/>
        <v>7607.9516200000007</v>
      </c>
      <c r="K50" s="1">
        <f t="shared" si="0"/>
        <v>12053.419676000001</v>
      </c>
      <c r="L50" s="1">
        <f t="shared" si="0"/>
        <v>3880.9275512000004</v>
      </c>
      <c r="M50" s="1">
        <f t="shared" si="0"/>
        <v>3587.1429852000001</v>
      </c>
      <c r="N50" s="1">
        <f t="shared" si="0"/>
        <v>1750.9797748000001</v>
      </c>
      <c r="O50" s="1">
        <f t="shared" si="0"/>
        <v>33667.545367999999</v>
      </c>
      <c r="P50" s="1">
        <f t="shared" si="0"/>
        <v>7706.5457720000004</v>
      </c>
      <c r="Q50" s="1">
        <f t="shared" si="0"/>
        <v>26929.029472000006</v>
      </c>
      <c r="R50" s="1">
        <f t="shared" si="0"/>
        <v>7413.7136560000008</v>
      </c>
      <c r="S50" s="1">
        <f t="shared" si="0"/>
        <v>8122.2196080000003</v>
      </c>
      <c r="T50" s="1">
        <f t="shared" si="0"/>
        <v>7813.9969920000003</v>
      </c>
      <c r="U50" s="1">
        <f t="shared" si="0"/>
        <v>17163.315603999999</v>
      </c>
      <c r="V50" s="1">
        <f t="shared" si="0"/>
        <v>4662.908872</v>
      </c>
      <c r="W50" s="1">
        <f t="shared" si="0"/>
        <v>17470.661128</v>
      </c>
      <c r="X50" s="1">
        <f t="shared" si="0"/>
        <v>3707.0157928000003</v>
      </c>
      <c r="Y50" s="1">
        <f t="shared" si="0"/>
        <v>7116.2249920000004</v>
      </c>
      <c r="Z50" s="1">
        <f t="shared" si="0"/>
        <v>4641.194176</v>
      </c>
      <c r="AA50" s="1">
        <f t="shared" si="0"/>
        <v>74831.428480000002</v>
      </c>
      <c r="AB50" s="1">
        <f t="shared" si="0"/>
        <v>16932.058636000002</v>
      </c>
      <c r="AC50" s="1">
        <f t="shared" si="0"/>
        <v>23831.550776</v>
      </c>
      <c r="AD50" s="1">
        <f t="shared" si="0"/>
        <v>12533.954092</v>
      </c>
      <c r="AE50" s="1">
        <f t="shared" si="0"/>
        <v>7140.3053480000008</v>
      </c>
      <c r="AF50" s="1">
        <f t="shared" si="0"/>
        <v>4933.5222240000003</v>
      </c>
      <c r="AG50" s="1">
        <f t="shared" si="0"/>
        <v>22804.129276</v>
      </c>
      <c r="AH50" s="1">
        <f t="shared" si="0"/>
        <v>1757.1908660000001</v>
      </c>
      <c r="AI50" s="1">
        <f t="shared" si="0"/>
        <v>9150.5593160000008</v>
      </c>
      <c r="AJ50" s="1">
        <f t="shared" si="0"/>
        <v>26107.716328000002</v>
      </c>
      <c r="AK50" s="1">
        <f t="shared" si="0"/>
        <v>8105.2853359999999</v>
      </c>
      <c r="AL50" s="1">
        <f t="shared" si="0"/>
        <v>7241.0856480000011</v>
      </c>
      <c r="AM50" s="1">
        <f t="shared" si="0"/>
        <v>7810.361672</v>
      </c>
      <c r="AN50" s="1">
        <f t="shared" si="0"/>
        <v>24200.143900000003</v>
      </c>
      <c r="AO50" s="1">
        <f t="shared" si="0"/>
        <v>4134.3521520000004</v>
      </c>
      <c r="AP50" s="1">
        <f t="shared" si="0"/>
        <v>13265.429856000001</v>
      </c>
      <c r="AQ50" s="1">
        <f t="shared" si="0"/>
        <v>16725.244019999998</v>
      </c>
      <c r="AR50" s="1">
        <f t="shared" si="0"/>
        <v>1964.0668484000003</v>
      </c>
      <c r="AS50" s="1">
        <f t="shared" si="0"/>
        <v>8161.6629080000002</v>
      </c>
      <c r="AT50" s="1">
        <f t="shared" si="0"/>
        <v>15452.579496000002</v>
      </c>
      <c r="AU50" s="1">
        <f t="shared" si="0"/>
        <v>102967.87112000001</v>
      </c>
      <c r="AV50" s="1">
        <f t="shared" si="0"/>
        <v>2131.9329975999999</v>
      </c>
      <c r="AW50" s="1">
        <f t="shared" si="0"/>
        <v>8772.3561239999999</v>
      </c>
      <c r="AX50" s="1">
        <f t="shared" si="0"/>
        <v>18835.193592</v>
      </c>
      <c r="AY50" s="1">
        <f t="shared" si="0"/>
        <v>16864.423468000001</v>
      </c>
    </row>
  </sheetData>
  <mergeCells count="24">
    <mergeCell ref="AV2:AY2"/>
    <mergeCell ref="C2:F2"/>
    <mergeCell ref="G2:J2"/>
    <mergeCell ref="K2:N2"/>
    <mergeCell ref="O2:R2"/>
    <mergeCell ref="S2:V2"/>
    <mergeCell ref="W2:Z2"/>
    <mergeCell ref="AA2:AD2"/>
    <mergeCell ref="AE2:AH2"/>
    <mergeCell ref="AI2:AL2"/>
    <mergeCell ref="AM2:AQ2"/>
    <mergeCell ref="AR2:AU2"/>
    <mergeCell ref="AV1:AY1"/>
    <mergeCell ref="C1:F1"/>
    <mergeCell ref="G1:J1"/>
    <mergeCell ref="K1:N1"/>
    <mergeCell ref="O1:R1"/>
    <mergeCell ref="S1:V1"/>
    <mergeCell ref="W1:Z1"/>
    <mergeCell ref="AA1:AD1"/>
    <mergeCell ref="AE1:AH1"/>
    <mergeCell ref="AI1:AL1"/>
    <mergeCell ref="AM1:AQ1"/>
    <mergeCell ref="AR1:AU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27"/>
  <sheetViews>
    <sheetView workbookViewId="0">
      <selection activeCell="B9" sqref="B9"/>
    </sheetView>
  </sheetViews>
  <sheetFormatPr defaultRowHeight="14.4" x14ac:dyDescent="0.55000000000000004"/>
  <cols>
    <col min="1" max="1" width="45" customWidth="1"/>
    <col min="2" max="2" width="14.83984375" customWidth="1"/>
    <col min="3" max="3" width="11.578125" style="4" customWidth="1"/>
    <col min="12" max="12" width="12" bestFit="1" customWidth="1"/>
  </cols>
  <sheetData>
    <row r="1" spans="1:25" x14ac:dyDescent="0.55000000000000004">
      <c r="A1" s="2" t="s">
        <v>82</v>
      </c>
      <c r="B1" s="2" t="s">
        <v>71</v>
      </c>
      <c r="C1" s="2" t="s">
        <v>136</v>
      </c>
      <c r="D1" s="2" t="s">
        <v>72</v>
      </c>
      <c r="K1" s="4"/>
      <c r="L1" s="4"/>
    </row>
    <row r="2" spans="1:25" x14ac:dyDescent="0.55000000000000004">
      <c r="A2" s="46" t="s">
        <v>70</v>
      </c>
      <c r="B2" s="46"/>
      <c r="C2" s="46"/>
      <c r="D2" s="46"/>
      <c r="K2" s="4"/>
      <c r="L2" s="4"/>
      <c r="X2" t="s">
        <v>137</v>
      </c>
      <c r="Y2">
        <v>4.0000000000000002E-4</v>
      </c>
    </row>
    <row r="3" spans="1:25" x14ac:dyDescent="0.55000000000000004">
      <c r="A3" s="4" t="s">
        <v>73</v>
      </c>
      <c r="B3" s="7">
        <f>'Sheet A'!AA14</f>
        <v>1132464.0490000001</v>
      </c>
      <c r="C3" s="7">
        <f>B3*ex_rate</f>
        <v>452.98561960000006</v>
      </c>
      <c r="D3" s="12">
        <f>(B3/B19)*100</f>
        <v>0.30267070185737355</v>
      </c>
      <c r="K3" s="4"/>
      <c r="L3" s="4"/>
    </row>
    <row r="4" spans="1:25" x14ac:dyDescent="0.55000000000000004">
      <c r="A4" s="4" t="s">
        <v>74</v>
      </c>
      <c r="B4" s="8">
        <f>'Sheet A'!AA15</f>
        <v>0</v>
      </c>
      <c r="C4" s="7">
        <f>B4*ex_rate</f>
        <v>0</v>
      </c>
      <c r="D4" s="12">
        <f>(B4/B19)*100</f>
        <v>0</v>
      </c>
      <c r="K4" s="4"/>
      <c r="L4" s="4"/>
    </row>
    <row r="5" spans="1:25" x14ac:dyDescent="0.55000000000000004">
      <c r="A5" s="4" t="s">
        <v>75</v>
      </c>
      <c r="B5" s="8">
        <f>'Sheet A'!AA16</f>
        <v>3645980.6770000001</v>
      </c>
      <c r="C5" s="7">
        <f>B5*ex_rate</f>
        <v>1458.3922708000002</v>
      </c>
      <c r="D5" s="12">
        <f>(B5/B19)*100</f>
        <v>0.97445171124016139</v>
      </c>
      <c r="K5" s="4"/>
      <c r="L5" s="4"/>
    </row>
    <row r="6" spans="1:25" x14ac:dyDescent="0.55000000000000004">
      <c r="A6" s="2" t="s">
        <v>83</v>
      </c>
      <c r="B6" s="9">
        <f>SUM(B3:B5)</f>
        <v>4778444.7259999998</v>
      </c>
      <c r="C6" s="7">
        <f>B6*ex_rate</f>
        <v>1911.3778904000001</v>
      </c>
      <c r="D6" s="13">
        <f>SUM(D3:D5)</f>
        <v>1.2771224130975349</v>
      </c>
      <c r="K6" s="4"/>
      <c r="L6" s="4"/>
    </row>
    <row r="7" spans="1:25" x14ac:dyDescent="0.55000000000000004">
      <c r="A7" s="46" t="s">
        <v>77</v>
      </c>
      <c r="B7" s="46"/>
      <c r="C7" s="46"/>
      <c r="D7" s="46"/>
      <c r="K7" s="2"/>
      <c r="L7" s="2"/>
    </row>
    <row r="8" spans="1:25" x14ac:dyDescent="0.55000000000000004">
      <c r="A8" s="4" t="s">
        <v>89</v>
      </c>
      <c r="B8" s="8">
        <f>'Sheet A'!AA7+'Sheet A'!AA8</f>
        <v>18646221.050000001</v>
      </c>
      <c r="C8" s="8">
        <f t="shared" ref="C8:C17" si="0">B8*ex_rate</f>
        <v>7458.4884200000006</v>
      </c>
      <c r="D8" s="12">
        <f>(B8/B19)*100</f>
        <v>4.9835266887057115</v>
      </c>
      <c r="K8" s="2"/>
      <c r="L8" s="2"/>
    </row>
    <row r="9" spans="1:25" x14ac:dyDescent="0.55000000000000004">
      <c r="A9" s="4" t="s">
        <v>157</v>
      </c>
      <c r="B9" s="8">
        <f>'Sheet A'!AA9+'Sheet A'!AA10+'Sheet A'!AA26</f>
        <v>163006369.08600003</v>
      </c>
      <c r="C9" s="8">
        <f t="shared" si="0"/>
        <v>65202.547634400013</v>
      </c>
      <c r="D9" s="12">
        <f>(B9/B19)*100</f>
        <v>43.566285554095948</v>
      </c>
      <c r="K9" s="2"/>
      <c r="L9" s="2"/>
    </row>
    <row r="10" spans="1:25" x14ac:dyDescent="0.55000000000000004">
      <c r="A10" s="4" t="s">
        <v>88</v>
      </c>
      <c r="B10" s="8">
        <f>'Sheet A'!AA12+'Sheet A'!AA11</f>
        <v>1224000</v>
      </c>
      <c r="C10" s="8">
        <f t="shared" si="0"/>
        <v>489.6</v>
      </c>
      <c r="D10" s="12">
        <f>(B10/B19)*100</f>
        <v>0.32713527586201119</v>
      </c>
      <c r="I10" s="2"/>
      <c r="J10" s="2"/>
      <c r="K10" s="2"/>
      <c r="L10" s="2"/>
    </row>
    <row r="11" spans="1:25" x14ac:dyDescent="0.55000000000000004">
      <c r="A11" s="4" t="s">
        <v>158</v>
      </c>
      <c r="B11" s="8">
        <f>'Sheet A'!AA18+'Sheet A'!AA22</f>
        <v>102706538.5</v>
      </c>
      <c r="C11" s="8">
        <f t="shared" si="0"/>
        <v>41082.615400000002</v>
      </c>
      <c r="D11" s="12">
        <f>(B11/B19)*100</f>
        <v>27.450107683847857</v>
      </c>
      <c r="K11" s="2"/>
      <c r="L11" s="2"/>
    </row>
    <row r="12" spans="1:25" x14ac:dyDescent="0.55000000000000004">
      <c r="A12" s="4" t="s">
        <v>78</v>
      </c>
      <c r="B12" s="8">
        <f>'Sheet A'!AA19</f>
        <v>1777918.375</v>
      </c>
      <c r="C12" s="8">
        <f t="shared" si="0"/>
        <v>711.16735000000006</v>
      </c>
      <c r="D12" s="12">
        <f>(B12/B19)*100</f>
        <v>0.47517958992300952</v>
      </c>
      <c r="K12" s="2"/>
      <c r="L12" s="2"/>
    </row>
    <row r="13" spans="1:25" x14ac:dyDescent="0.55000000000000004">
      <c r="A13" s="4" t="s">
        <v>80</v>
      </c>
      <c r="B13" s="8">
        <f>'Sheet A'!AA24+'Sheet A'!AA20+'Sheet A'!AA27</f>
        <v>6918591.2119999994</v>
      </c>
      <c r="C13" s="8">
        <f t="shared" si="0"/>
        <v>2767.4364848</v>
      </c>
      <c r="D13" s="12">
        <f>(B13/B19)*100</f>
        <v>1.8491137620213287</v>
      </c>
      <c r="K13" s="2"/>
      <c r="L13" s="2"/>
    </row>
    <row r="14" spans="1:25" x14ac:dyDescent="0.55000000000000004">
      <c r="A14" s="4" t="s">
        <v>79</v>
      </c>
      <c r="B14" s="8">
        <f>'Sheet A'!AA21+'Sheet A'!AA23</f>
        <v>69480735.232999995</v>
      </c>
      <c r="C14" s="8">
        <f t="shared" si="0"/>
        <v>27792.294093199998</v>
      </c>
      <c r="D14" s="12">
        <f>(B14/B19)*100</f>
        <v>18.569934221848705</v>
      </c>
      <c r="K14" s="2"/>
      <c r="L14" s="2"/>
    </row>
    <row r="15" spans="1:25" x14ac:dyDescent="0.55000000000000004">
      <c r="A15" s="4" t="s">
        <v>156</v>
      </c>
      <c r="B15" s="8">
        <f>'Sheet A'!AA13+'Sheet A'!AA25</f>
        <v>5328575.1140000001</v>
      </c>
      <c r="C15" s="8">
        <f t="shared" si="0"/>
        <v>2131.4300456000001</v>
      </c>
      <c r="D15" s="12">
        <f>(B15/B19)*100</f>
        <v>1.4241543217890833</v>
      </c>
      <c r="K15" s="4"/>
      <c r="L15" s="4"/>
    </row>
    <row r="16" spans="1:25" x14ac:dyDescent="0.55000000000000004">
      <c r="A16" s="4" t="s">
        <v>76</v>
      </c>
      <c r="B16" s="8">
        <f>'Sheet A'!AA17</f>
        <v>289749.12</v>
      </c>
      <c r="C16" s="8">
        <f t="shared" si="0"/>
        <v>115.899648</v>
      </c>
      <c r="D16" s="12">
        <f>(B16/B19)*100</f>
        <v>7.7440488808803096E-2</v>
      </c>
      <c r="K16" s="2"/>
      <c r="L16" s="2"/>
    </row>
    <row r="17" spans="1:12" x14ac:dyDescent="0.55000000000000004">
      <c r="A17" s="2" t="s">
        <v>84</v>
      </c>
      <c r="B17" s="9">
        <f>SUM(B8:B16)</f>
        <v>369378697.69000006</v>
      </c>
      <c r="C17" s="8">
        <f t="shared" si="0"/>
        <v>147751.47907600002</v>
      </c>
      <c r="D17" s="13">
        <f>SUM(D8:D16)</f>
        <v>98.72287758690247</v>
      </c>
      <c r="K17" s="2"/>
      <c r="L17" s="2"/>
    </row>
    <row r="18" spans="1:12" s="4" customFormat="1" x14ac:dyDescent="0.55000000000000004">
      <c r="A18" s="2"/>
      <c r="B18" s="2"/>
      <c r="D18" s="2"/>
      <c r="K18" s="2"/>
      <c r="L18" s="2"/>
    </row>
    <row r="19" spans="1:12" ht="14.7" thickBot="1" x14ac:dyDescent="0.6">
      <c r="A19" s="6" t="s">
        <v>81</v>
      </c>
      <c r="B19" s="10">
        <f>B6+B17</f>
        <v>374157142.41600007</v>
      </c>
      <c r="C19" s="11">
        <f>B19*ex_rate</f>
        <v>149662.85696640002</v>
      </c>
      <c r="D19" s="6">
        <f>D6+D17</f>
        <v>100</v>
      </c>
      <c r="J19" s="2"/>
      <c r="K19" s="2"/>
      <c r="L19" s="2"/>
    </row>
    <row r="20" spans="1:12" ht="14.7" thickTop="1" x14ac:dyDescent="0.55000000000000004">
      <c r="A20" s="4"/>
      <c r="B20" s="4"/>
      <c r="J20" s="2"/>
      <c r="K20" s="2"/>
      <c r="L20" s="2"/>
    </row>
    <row r="21" spans="1:12" x14ac:dyDescent="0.55000000000000004">
      <c r="A21" s="4"/>
      <c r="B21" s="4"/>
      <c r="J21" s="2"/>
      <c r="K21" s="2"/>
      <c r="L21" s="2"/>
    </row>
    <row r="22" spans="1:12" x14ac:dyDescent="0.55000000000000004">
      <c r="A22" s="4"/>
      <c r="B22" s="4"/>
      <c r="J22" s="2"/>
      <c r="K22" s="2"/>
      <c r="L22" s="2"/>
    </row>
    <row r="23" spans="1:12" x14ac:dyDescent="0.55000000000000004">
      <c r="A23" s="4"/>
      <c r="B23" s="4"/>
      <c r="J23" s="2"/>
      <c r="K23" s="2"/>
      <c r="L23" s="2"/>
    </row>
    <row r="24" spans="1:12" x14ac:dyDescent="0.55000000000000004">
      <c r="A24" s="4"/>
      <c r="B24" s="4"/>
      <c r="J24" s="2"/>
      <c r="K24" s="2"/>
      <c r="L24" s="2"/>
    </row>
    <row r="25" spans="1:12" x14ac:dyDescent="0.55000000000000004">
      <c r="K25" s="4"/>
      <c r="L25" s="4"/>
    </row>
    <row r="26" spans="1:12" x14ac:dyDescent="0.55000000000000004">
      <c r="E26" s="4"/>
      <c r="F26" s="4"/>
      <c r="K26" s="4"/>
      <c r="L26" s="4"/>
    </row>
    <row r="27" spans="1:12" x14ac:dyDescent="0.55000000000000004">
      <c r="K27" s="4"/>
      <c r="L27" s="4"/>
    </row>
  </sheetData>
  <mergeCells count="2">
    <mergeCell ref="A2:D2"/>
    <mergeCell ref="A7:D7"/>
  </mergeCells>
  <pageMargins left="0.7" right="0.7" top="0.75" bottom="0.75" header="0.3" footer="0.3"/>
  <ignoredErrors>
    <ignoredError sqref="C19 C17 C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0"/>
  <sheetViews>
    <sheetView workbookViewId="0">
      <selection activeCell="Q18" sqref="Q18"/>
    </sheetView>
  </sheetViews>
  <sheetFormatPr defaultRowHeight="14.4" x14ac:dyDescent="0.55000000000000004"/>
  <cols>
    <col min="1" max="1" width="34.15625" customWidth="1"/>
    <col min="2" max="2" width="16.578125" customWidth="1"/>
    <col min="3" max="3" width="24.26171875" customWidth="1"/>
    <col min="4" max="4" width="12" customWidth="1"/>
    <col min="5" max="5" width="36.578125" customWidth="1"/>
  </cols>
  <sheetData>
    <row r="1" spans="1:5" x14ac:dyDescent="0.55000000000000004">
      <c r="A1" s="2" t="s">
        <v>109</v>
      </c>
      <c r="B1" s="2" t="s">
        <v>90</v>
      </c>
      <c r="C1" s="2" t="s">
        <v>143</v>
      </c>
      <c r="D1" s="2" t="s">
        <v>140</v>
      </c>
      <c r="E1" s="2" t="s">
        <v>144</v>
      </c>
    </row>
    <row r="2" spans="1:5" x14ac:dyDescent="0.55000000000000004">
      <c r="A2" s="4" t="s">
        <v>0</v>
      </c>
      <c r="B2" s="4" t="s">
        <v>91</v>
      </c>
      <c r="C2" s="8">
        <v>34027.96542</v>
      </c>
      <c r="D2" s="1">
        <v>6.05</v>
      </c>
      <c r="E2" s="14">
        <f t="shared" ref="E2:E33" si="0">C2*D2</f>
        <v>205869.190791</v>
      </c>
    </row>
    <row r="3" spans="1:5" x14ac:dyDescent="0.55000000000000004">
      <c r="A3" s="4" t="s">
        <v>9</v>
      </c>
      <c r="B3" s="4" t="s">
        <v>91</v>
      </c>
      <c r="C3" s="8">
        <v>65522.86404</v>
      </c>
      <c r="D3" s="1">
        <v>51.84</v>
      </c>
      <c r="E3" s="14">
        <f t="shared" si="0"/>
        <v>3396705.2718336005</v>
      </c>
    </row>
    <row r="4" spans="1:5" x14ac:dyDescent="0.55000000000000004">
      <c r="A4" s="4" t="s">
        <v>63</v>
      </c>
      <c r="B4" s="4" t="s">
        <v>91</v>
      </c>
      <c r="C4" s="8">
        <v>102967.87112000001</v>
      </c>
      <c r="D4" s="1">
        <v>17.28</v>
      </c>
      <c r="E4" s="14">
        <f t="shared" si="0"/>
        <v>1779284.8129536002</v>
      </c>
    </row>
    <row r="5" spans="1:5" x14ac:dyDescent="0.55000000000000004">
      <c r="A5" s="4" t="s">
        <v>69</v>
      </c>
      <c r="B5" s="4" t="s">
        <v>91</v>
      </c>
      <c r="C5" s="8">
        <v>16864.423468000001</v>
      </c>
      <c r="D5" s="1">
        <v>51.84</v>
      </c>
      <c r="E5" s="14">
        <f t="shared" si="0"/>
        <v>874251.71258112008</v>
      </c>
    </row>
    <row r="6" spans="1:5" x14ac:dyDescent="0.55000000000000004">
      <c r="A6" s="4" t="s">
        <v>4</v>
      </c>
      <c r="B6" s="4" t="s">
        <v>92</v>
      </c>
      <c r="C6" s="8">
        <v>3168.0979831999998</v>
      </c>
      <c r="D6" s="1">
        <v>106.37</v>
      </c>
      <c r="E6" s="14">
        <f t="shared" si="0"/>
        <v>336990.58247298398</v>
      </c>
    </row>
    <row r="7" spans="1:5" x14ac:dyDescent="0.55000000000000004">
      <c r="A7" s="4" t="s">
        <v>10</v>
      </c>
      <c r="B7" s="4" t="s">
        <v>92</v>
      </c>
      <c r="C7" s="8">
        <v>3557.7035464000005</v>
      </c>
      <c r="D7" s="1">
        <v>142.71</v>
      </c>
      <c r="E7" s="14">
        <f t="shared" si="0"/>
        <v>507719.87310674408</v>
      </c>
    </row>
    <row r="8" spans="1:5" x14ac:dyDescent="0.55000000000000004">
      <c r="A8" s="4" t="s">
        <v>15</v>
      </c>
      <c r="B8" s="4" t="s">
        <v>92</v>
      </c>
      <c r="C8" s="8">
        <v>3880.9275512000004</v>
      </c>
      <c r="D8" s="1">
        <v>34.69</v>
      </c>
      <c r="E8" s="14">
        <f t="shared" si="0"/>
        <v>134629.376751128</v>
      </c>
    </row>
    <row r="9" spans="1:5" x14ac:dyDescent="0.55000000000000004">
      <c r="A9" s="4" t="s">
        <v>16</v>
      </c>
      <c r="B9" s="4" t="s">
        <v>92</v>
      </c>
      <c r="C9" s="8">
        <v>3587.1429852000001</v>
      </c>
      <c r="D9" s="1">
        <v>34.69</v>
      </c>
      <c r="E9" s="14">
        <f t="shared" si="0"/>
        <v>124437.990156588</v>
      </c>
    </row>
    <row r="10" spans="1:5" x14ac:dyDescent="0.55000000000000004">
      <c r="A10" s="4" t="s">
        <v>17</v>
      </c>
      <c r="B10" s="4" t="s">
        <v>92</v>
      </c>
      <c r="C10" s="8">
        <v>1750.9797748000001</v>
      </c>
      <c r="D10" s="1">
        <v>34.69</v>
      </c>
      <c r="E10" s="14">
        <f t="shared" si="0"/>
        <v>60741.488387812002</v>
      </c>
    </row>
    <row r="11" spans="1:5" x14ac:dyDescent="0.55000000000000004">
      <c r="A11" s="4" t="s">
        <v>23</v>
      </c>
      <c r="B11" s="4" t="s">
        <v>92</v>
      </c>
      <c r="C11" s="8">
        <v>7413.7136560000008</v>
      </c>
      <c r="D11" s="1">
        <v>262.63</v>
      </c>
      <c r="E11" s="14">
        <f t="shared" si="0"/>
        <v>1947063.6174752801</v>
      </c>
    </row>
    <row r="12" spans="1:5" x14ac:dyDescent="0.55000000000000004">
      <c r="A12" s="4" t="s">
        <v>29</v>
      </c>
      <c r="B12" s="4" t="s">
        <v>92</v>
      </c>
      <c r="C12" s="8">
        <v>4662.908872</v>
      </c>
      <c r="D12" s="1">
        <v>134.78</v>
      </c>
      <c r="E12" s="14">
        <f t="shared" si="0"/>
        <v>628466.85776816006</v>
      </c>
    </row>
    <row r="13" spans="1:5" x14ac:dyDescent="0.55000000000000004">
      <c r="A13" s="4" t="s">
        <v>33</v>
      </c>
      <c r="B13" s="4" t="s">
        <v>92</v>
      </c>
      <c r="C13" s="8">
        <v>3707.0157928000003</v>
      </c>
      <c r="D13" s="1">
        <v>103.07</v>
      </c>
      <c r="E13" s="14">
        <f t="shared" si="0"/>
        <v>382082.11776389601</v>
      </c>
    </row>
    <row r="14" spans="1:5" x14ac:dyDescent="0.55000000000000004">
      <c r="A14" s="4" t="s">
        <v>34</v>
      </c>
      <c r="B14" s="4" t="s">
        <v>92</v>
      </c>
      <c r="C14" s="8">
        <v>7116.2249920000004</v>
      </c>
      <c r="D14" s="1">
        <v>103.07</v>
      </c>
      <c r="E14" s="14">
        <f t="shared" si="0"/>
        <v>733469.30992544</v>
      </c>
    </row>
    <row r="15" spans="1:5" x14ac:dyDescent="0.55000000000000004">
      <c r="A15" s="4" t="s">
        <v>35</v>
      </c>
      <c r="B15" s="4" t="s">
        <v>92</v>
      </c>
      <c r="C15" s="8">
        <v>4641.194176</v>
      </c>
      <c r="D15" s="1">
        <v>103.07</v>
      </c>
      <c r="E15" s="14">
        <f t="shared" si="0"/>
        <v>478367.88372031995</v>
      </c>
    </row>
    <row r="16" spans="1:5" x14ac:dyDescent="0.55000000000000004">
      <c r="A16" s="4" t="s">
        <v>39</v>
      </c>
      <c r="B16" s="4" t="s">
        <v>92</v>
      </c>
      <c r="C16" s="8">
        <v>23831.550776</v>
      </c>
      <c r="D16" s="1">
        <v>12.55</v>
      </c>
      <c r="E16" s="14">
        <f t="shared" si="0"/>
        <v>299085.96223880001</v>
      </c>
    </row>
    <row r="17" spans="1:5" x14ac:dyDescent="0.55000000000000004">
      <c r="A17" s="4" t="s">
        <v>43</v>
      </c>
      <c r="B17" s="4" t="s">
        <v>92</v>
      </c>
      <c r="C17" s="8">
        <v>4933.5222240000003</v>
      </c>
      <c r="D17" s="1">
        <v>84.24</v>
      </c>
      <c r="E17" s="14">
        <f t="shared" si="0"/>
        <v>415599.91214976</v>
      </c>
    </row>
    <row r="18" spans="1:5" x14ac:dyDescent="0.55000000000000004">
      <c r="A18" s="4" t="s">
        <v>45</v>
      </c>
      <c r="B18" s="4" t="s">
        <v>92</v>
      </c>
      <c r="C18" s="8">
        <v>1757.1908660000001</v>
      </c>
      <c r="D18" s="1">
        <v>84.24</v>
      </c>
      <c r="E18" s="14">
        <f t="shared" si="0"/>
        <v>148025.75855184</v>
      </c>
    </row>
    <row r="19" spans="1:5" x14ac:dyDescent="0.55000000000000004">
      <c r="A19" s="4" t="s">
        <v>46</v>
      </c>
      <c r="B19" s="4" t="s">
        <v>92</v>
      </c>
      <c r="C19" s="8">
        <v>9150.5593160000008</v>
      </c>
      <c r="D19" s="1">
        <v>27.25</v>
      </c>
      <c r="E19" s="14">
        <f t="shared" si="0"/>
        <v>249352.74136100002</v>
      </c>
    </row>
    <row r="20" spans="1:5" x14ac:dyDescent="0.55000000000000004">
      <c r="A20" s="4" t="s">
        <v>50</v>
      </c>
      <c r="B20" s="4" t="s">
        <v>92</v>
      </c>
      <c r="C20" s="8">
        <v>7241.0856480000011</v>
      </c>
      <c r="D20" s="1">
        <v>27.25</v>
      </c>
      <c r="E20" s="14">
        <f t="shared" si="0"/>
        <v>197319.58390800003</v>
      </c>
    </row>
    <row r="21" spans="1:5" x14ac:dyDescent="0.55000000000000004">
      <c r="A21" s="4" t="s">
        <v>51</v>
      </c>
      <c r="B21" s="4" t="s">
        <v>92</v>
      </c>
      <c r="C21" s="8">
        <v>7810.361672</v>
      </c>
      <c r="D21" s="1">
        <v>38.65</v>
      </c>
      <c r="E21" s="14">
        <f t="shared" si="0"/>
        <v>301870.47862279997</v>
      </c>
    </row>
    <row r="22" spans="1:5" x14ac:dyDescent="0.55000000000000004">
      <c r="A22" s="4" t="s">
        <v>55</v>
      </c>
      <c r="B22" s="4" t="s">
        <v>92</v>
      </c>
      <c r="C22" s="8">
        <v>4134.3521520000004</v>
      </c>
      <c r="D22" s="1">
        <v>38.65</v>
      </c>
      <c r="E22" s="14">
        <f t="shared" si="0"/>
        <v>159792.71067480001</v>
      </c>
    </row>
    <row r="23" spans="1:5" x14ac:dyDescent="0.55000000000000004">
      <c r="A23" s="4" t="s">
        <v>58</v>
      </c>
      <c r="B23" s="4" t="s">
        <v>92</v>
      </c>
      <c r="C23" s="8">
        <v>1964.0668484000003</v>
      </c>
      <c r="D23" s="1">
        <v>436.06</v>
      </c>
      <c r="E23" s="14">
        <f t="shared" si="0"/>
        <v>856450.9899133041</v>
      </c>
    </row>
    <row r="24" spans="1:5" x14ac:dyDescent="0.55000000000000004">
      <c r="A24" s="4" t="s">
        <v>64</v>
      </c>
      <c r="B24" s="4" t="s">
        <v>92</v>
      </c>
      <c r="C24" s="8">
        <v>2131.9329975999999</v>
      </c>
      <c r="D24" s="1">
        <v>406.33</v>
      </c>
      <c r="E24" s="14">
        <f t="shared" si="0"/>
        <v>866268.33491480793</v>
      </c>
    </row>
    <row r="25" spans="1:5" x14ac:dyDescent="0.55000000000000004">
      <c r="A25" s="4" t="s">
        <v>5</v>
      </c>
      <c r="B25" s="4" t="s">
        <v>93</v>
      </c>
      <c r="C25" s="8">
        <v>6059.7889960000002</v>
      </c>
      <c r="D25" s="1">
        <v>56.52</v>
      </c>
      <c r="E25" s="14">
        <f t="shared" si="0"/>
        <v>342499.27405392006</v>
      </c>
    </row>
    <row r="26" spans="1:5" x14ac:dyDescent="0.55000000000000004">
      <c r="A26" s="4" t="s">
        <v>6</v>
      </c>
      <c r="B26" s="4" t="s">
        <v>93</v>
      </c>
      <c r="C26" s="8">
        <v>9029.0752840000005</v>
      </c>
      <c r="D26" s="1">
        <v>48.44</v>
      </c>
      <c r="E26" s="14">
        <f t="shared" si="0"/>
        <v>437368.40675696003</v>
      </c>
    </row>
    <row r="27" spans="1:5" x14ac:dyDescent="0.55000000000000004">
      <c r="A27" s="4" t="s">
        <v>11</v>
      </c>
      <c r="B27" s="4" t="s">
        <v>93</v>
      </c>
      <c r="C27" s="8">
        <v>7607.9516200000007</v>
      </c>
      <c r="D27" s="1">
        <v>48.44</v>
      </c>
      <c r="E27" s="14">
        <f t="shared" si="0"/>
        <v>368529.17647280003</v>
      </c>
    </row>
    <row r="28" spans="1:5" x14ac:dyDescent="0.55000000000000004">
      <c r="A28" s="4" t="s">
        <v>21</v>
      </c>
      <c r="B28" s="4" t="s">
        <v>93</v>
      </c>
      <c r="C28" s="8">
        <v>7706.5457720000004</v>
      </c>
      <c r="D28" s="1">
        <v>84.78</v>
      </c>
      <c r="E28" s="14">
        <f t="shared" si="0"/>
        <v>653360.95055016002</v>
      </c>
    </row>
    <row r="29" spans="1:5" x14ac:dyDescent="0.55000000000000004">
      <c r="A29" s="4" t="s">
        <v>24</v>
      </c>
      <c r="B29" s="4" t="s">
        <v>93</v>
      </c>
      <c r="C29" s="8">
        <v>8122.2196080000003</v>
      </c>
      <c r="D29" s="1">
        <v>155.02000000000001</v>
      </c>
      <c r="E29" s="14">
        <f t="shared" si="0"/>
        <v>1259106.4836321601</v>
      </c>
    </row>
    <row r="30" spans="1:5" x14ac:dyDescent="0.55000000000000004">
      <c r="A30" s="4" t="s">
        <v>27</v>
      </c>
      <c r="B30" s="4" t="s">
        <v>93</v>
      </c>
      <c r="C30" s="8">
        <v>7813.9969920000003</v>
      </c>
      <c r="D30" s="1">
        <v>155.02000000000001</v>
      </c>
      <c r="E30" s="14">
        <f t="shared" si="0"/>
        <v>1211325.8136998401</v>
      </c>
    </row>
    <row r="31" spans="1:5" x14ac:dyDescent="0.55000000000000004">
      <c r="A31" s="4" t="s">
        <v>36</v>
      </c>
      <c r="B31" s="4" t="s">
        <v>93</v>
      </c>
      <c r="C31" s="8">
        <v>74831.428480000002</v>
      </c>
      <c r="D31" s="1">
        <v>5.38</v>
      </c>
      <c r="E31" s="14">
        <f t="shared" si="0"/>
        <v>402593.08522240003</v>
      </c>
    </row>
    <row r="32" spans="1:5" x14ac:dyDescent="0.55000000000000004">
      <c r="A32" s="4" t="s">
        <v>38</v>
      </c>
      <c r="B32" s="4" t="s">
        <v>93</v>
      </c>
      <c r="C32" s="8">
        <v>16932.058636000002</v>
      </c>
      <c r="D32" s="1">
        <v>5.38</v>
      </c>
      <c r="E32" s="14">
        <f t="shared" si="0"/>
        <v>91094.475461680006</v>
      </c>
    </row>
    <row r="33" spans="1:5" x14ac:dyDescent="0.55000000000000004">
      <c r="A33" s="4" t="s">
        <v>40</v>
      </c>
      <c r="B33" s="4" t="s">
        <v>93</v>
      </c>
      <c r="C33" s="8">
        <v>12533.954092</v>
      </c>
      <c r="D33" s="1">
        <v>5.38</v>
      </c>
      <c r="E33" s="14">
        <f t="shared" si="0"/>
        <v>67432.673014960004</v>
      </c>
    </row>
    <row r="34" spans="1:5" x14ac:dyDescent="0.55000000000000004">
      <c r="A34" s="4" t="s">
        <v>41</v>
      </c>
      <c r="B34" s="4" t="s">
        <v>93</v>
      </c>
      <c r="C34" s="8">
        <v>7140.3053480000008</v>
      </c>
      <c r="D34" s="1">
        <v>54.5</v>
      </c>
      <c r="E34" s="14">
        <f t="shared" ref="E34:E50" si="1">C34*D34</f>
        <v>389146.64146600006</v>
      </c>
    </row>
    <row r="35" spans="1:5" x14ac:dyDescent="0.55000000000000004">
      <c r="A35" s="4" t="s">
        <v>48</v>
      </c>
      <c r="B35" s="4" t="s">
        <v>93</v>
      </c>
      <c r="C35" s="8">
        <v>26107.716328000002</v>
      </c>
      <c r="D35" s="1">
        <v>42.39</v>
      </c>
      <c r="E35" s="14">
        <f t="shared" si="1"/>
        <v>1106706.09514392</v>
      </c>
    </row>
    <row r="36" spans="1:5" x14ac:dyDescent="0.55000000000000004">
      <c r="A36" s="4" t="s">
        <v>49</v>
      </c>
      <c r="B36" s="4" t="s">
        <v>93</v>
      </c>
      <c r="C36" s="8">
        <v>8105.2853359999999</v>
      </c>
      <c r="D36" s="1">
        <v>42.39</v>
      </c>
      <c r="E36" s="14">
        <f t="shared" si="1"/>
        <v>343583.04539304</v>
      </c>
    </row>
    <row r="37" spans="1:5" x14ac:dyDescent="0.55000000000000004">
      <c r="A37" s="4" t="s">
        <v>54</v>
      </c>
      <c r="B37" s="4" t="s">
        <v>93</v>
      </c>
      <c r="C37" s="8">
        <v>24200.143900000003</v>
      </c>
      <c r="D37" s="1">
        <v>17.489999999999998</v>
      </c>
      <c r="E37" s="14">
        <f t="shared" si="1"/>
        <v>423260.51681100001</v>
      </c>
    </row>
    <row r="38" spans="1:5" x14ac:dyDescent="0.55000000000000004">
      <c r="A38" s="4" t="s">
        <v>56</v>
      </c>
      <c r="B38" s="4" t="s">
        <v>93</v>
      </c>
      <c r="C38" s="8">
        <v>13265.429856000001</v>
      </c>
      <c r="D38" s="1">
        <v>17.489999999999998</v>
      </c>
      <c r="E38" s="14">
        <f t="shared" si="1"/>
        <v>232012.36818143999</v>
      </c>
    </row>
    <row r="39" spans="1:5" x14ac:dyDescent="0.55000000000000004">
      <c r="A39" s="4" t="s">
        <v>57</v>
      </c>
      <c r="B39" s="4" t="s">
        <v>93</v>
      </c>
      <c r="C39" s="8">
        <v>16725.244019999998</v>
      </c>
      <c r="D39" s="1">
        <v>17.489999999999998</v>
      </c>
      <c r="E39" s="14">
        <f t="shared" si="1"/>
        <v>292524.51790979994</v>
      </c>
    </row>
    <row r="40" spans="1:5" x14ac:dyDescent="0.55000000000000004">
      <c r="A40" s="4" t="s">
        <v>61</v>
      </c>
      <c r="B40" s="4" t="s">
        <v>93</v>
      </c>
      <c r="C40" s="8">
        <v>8161.6629080000002</v>
      </c>
      <c r="D40" s="1">
        <v>193.77</v>
      </c>
      <c r="E40" s="14">
        <f t="shared" si="1"/>
        <v>1581485.4216831601</v>
      </c>
    </row>
    <row r="41" spans="1:5" x14ac:dyDescent="0.55000000000000004">
      <c r="A41" s="4" t="s">
        <v>67</v>
      </c>
      <c r="B41" s="4" t="s">
        <v>93</v>
      </c>
      <c r="C41" s="8">
        <v>8772.3561239999999</v>
      </c>
      <c r="D41" s="1">
        <v>230.11</v>
      </c>
      <c r="E41" s="14">
        <f t="shared" si="1"/>
        <v>2018606.8676936401</v>
      </c>
    </row>
    <row r="42" spans="1:5" x14ac:dyDescent="0.55000000000000004">
      <c r="A42" s="4" t="s">
        <v>3</v>
      </c>
      <c r="B42" s="4" t="s">
        <v>94</v>
      </c>
      <c r="C42" s="8">
        <v>13585.619580000002</v>
      </c>
      <c r="D42" s="1">
        <v>5.9</v>
      </c>
      <c r="E42" s="14">
        <f t="shared" si="1"/>
        <v>80155.155522000015</v>
      </c>
    </row>
    <row r="43" spans="1:5" x14ac:dyDescent="0.55000000000000004">
      <c r="A43" s="4" t="s">
        <v>12</v>
      </c>
      <c r="B43" s="4" t="s">
        <v>94</v>
      </c>
      <c r="C43" s="8">
        <v>12053.419676000001</v>
      </c>
      <c r="D43" s="1">
        <v>12.64</v>
      </c>
      <c r="E43" s="14">
        <f t="shared" si="1"/>
        <v>152355.22470464002</v>
      </c>
    </row>
    <row r="44" spans="1:5" x14ac:dyDescent="0.55000000000000004">
      <c r="A44" s="4" t="s">
        <v>18</v>
      </c>
      <c r="B44" s="4" t="s">
        <v>94</v>
      </c>
      <c r="C44" s="8">
        <v>33667.545367999999</v>
      </c>
      <c r="D44" s="1">
        <v>6.32</v>
      </c>
      <c r="E44" s="14">
        <f t="shared" si="1"/>
        <v>212778.88672576001</v>
      </c>
    </row>
    <row r="45" spans="1:5" x14ac:dyDescent="0.55000000000000004">
      <c r="A45" s="4" t="s">
        <v>22</v>
      </c>
      <c r="B45" s="4" t="s">
        <v>94</v>
      </c>
      <c r="C45" s="8">
        <v>26929.029472000006</v>
      </c>
      <c r="D45" s="1">
        <v>6.32</v>
      </c>
      <c r="E45" s="14">
        <f t="shared" si="1"/>
        <v>170191.46626304006</v>
      </c>
    </row>
    <row r="46" spans="1:5" x14ac:dyDescent="0.55000000000000004">
      <c r="A46" s="4" t="s">
        <v>28</v>
      </c>
      <c r="B46" s="4" t="s">
        <v>94</v>
      </c>
      <c r="C46" s="8">
        <v>17163.315603999999</v>
      </c>
      <c r="D46" s="1">
        <v>30.34</v>
      </c>
      <c r="E46" s="14">
        <f t="shared" si="1"/>
        <v>520734.99542535999</v>
      </c>
    </row>
    <row r="47" spans="1:5" x14ac:dyDescent="0.55000000000000004">
      <c r="A47" s="4" t="s">
        <v>30</v>
      </c>
      <c r="B47" s="4" t="s">
        <v>94</v>
      </c>
      <c r="C47" s="8">
        <v>17470.661128</v>
      </c>
      <c r="D47" s="1">
        <v>20.23</v>
      </c>
      <c r="E47" s="14">
        <f t="shared" si="1"/>
        <v>353431.47461943998</v>
      </c>
    </row>
    <row r="48" spans="1:5" x14ac:dyDescent="0.55000000000000004">
      <c r="A48" s="4" t="s">
        <v>44</v>
      </c>
      <c r="B48" s="4" t="s">
        <v>94</v>
      </c>
      <c r="C48" s="8">
        <v>22804.129276</v>
      </c>
      <c r="D48" s="1">
        <v>56.89</v>
      </c>
      <c r="E48" s="14">
        <f t="shared" si="1"/>
        <v>1297326.9145116401</v>
      </c>
    </row>
    <row r="49" spans="1:5" x14ac:dyDescent="0.55000000000000004">
      <c r="A49" s="4" t="s">
        <v>62</v>
      </c>
      <c r="B49" s="4" t="s">
        <v>94</v>
      </c>
      <c r="C49" s="8">
        <v>15452.579496000002</v>
      </c>
      <c r="D49" s="1">
        <v>8.43</v>
      </c>
      <c r="E49" s="14">
        <f t="shared" si="1"/>
        <v>130265.24515128002</v>
      </c>
    </row>
    <row r="50" spans="1:5" x14ac:dyDescent="0.55000000000000004">
      <c r="A50" s="4" t="s">
        <v>68</v>
      </c>
      <c r="B50" s="4" t="s">
        <v>94</v>
      </c>
      <c r="C50" s="8">
        <v>18835.193592</v>
      </c>
      <c r="D50" s="1">
        <v>37.93</v>
      </c>
      <c r="E50" s="14">
        <f t="shared" si="1"/>
        <v>714418.89294456004</v>
      </c>
    </row>
  </sheetData>
  <autoFilter ref="A1:E1" xr:uid="{00000000-0009-0000-0000-000007000000}">
    <sortState ref="A2:E50">
      <sortCondition ref="B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5"/>
  <sheetViews>
    <sheetView workbookViewId="0">
      <selection activeCell="A15" sqref="A15:XFD15"/>
    </sheetView>
  </sheetViews>
  <sheetFormatPr defaultRowHeight="14.4" x14ac:dyDescent="0.55000000000000004"/>
  <cols>
    <col min="1" max="1" width="23.578125" customWidth="1"/>
    <col min="2" max="3" width="17" customWidth="1"/>
    <col min="4" max="4" width="18.15625" customWidth="1"/>
    <col min="5" max="5" width="16.15625" customWidth="1"/>
  </cols>
  <sheetData>
    <row r="1" spans="1:5" x14ac:dyDescent="0.55000000000000004">
      <c r="B1" s="15" t="s">
        <v>92</v>
      </c>
      <c r="C1" s="15" t="s">
        <v>93</v>
      </c>
      <c r="D1" s="15" t="s">
        <v>94</v>
      </c>
      <c r="E1" s="15" t="s">
        <v>95</v>
      </c>
    </row>
    <row r="2" spans="1:5" x14ac:dyDescent="0.55000000000000004">
      <c r="A2" s="2" t="s">
        <v>96</v>
      </c>
      <c r="B2" s="14">
        <f>SUM('Sheet C Answers'!E6:E24)</f>
        <v>8827735.5698634628</v>
      </c>
      <c r="C2" s="14">
        <f>SUM('Sheet C Answers'!E25:E41)</f>
        <v>11220635.813146882</v>
      </c>
      <c r="D2" s="14">
        <f>SUM('Sheet C Answers'!E42:E50)</f>
        <v>3631658.2558677201</v>
      </c>
      <c r="E2" s="14">
        <f>SUM('Sheet C Answers'!E2:E5)</f>
        <v>6256110.9881593212</v>
      </c>
    </row>
    <row r="3" spans="1:5" x14ac:dyDescent="0.55000000000000004">
      <c r="A3" s="2" t="s">
        <v>97</v>
      </c>
      <c r="B3">
        <f>SUM('Sheet C Answers'!D6:D24)</f>
        <v>2214.9899999999998</v>
      </c>
      <c r="C3">
        <f>SUM('Sheet C Answers'!D25:D41)</f>
        <v>1179.99</v>
      </c>
      <c r="D3">
        <f>SUM('Sheet C Answers'!D42:D50)</f>
        <v>185</v>
      </c>
      <c r="E3">
        <f>SUM('Sheet C Answers'!D2:D5)</f>
        <v>127.01</v>
      </c>
    </row>
    <row r="4" spans="1:5" ht="14.7" thickBot="1" x14ac:dyDescent="0.6">
      <c r="A4" s="6" t="s">
        <v>145</v>
      </c>
      <c r="B4" s="11">
        <f>B2/B3</f>
        <v>3985.451658862326</v>
      </c>
      <c r="C4" s="11">
        <f>C2/C3</f>
        <v>9509.0939865141918</v>
      </c>
      <c r="D4" s="11">
        <f>D2/D3</f>
        <v>19630.585166852543</v>
      </c>
      <c r="E4" s="11">
        <f>E2/E3</f>
        <v>49256.837951022135</v>
      </c>
    </row>
    <row r="5" spans="1:5" ht="14.7" thickTop="1" x14ac:dyDescent="0.55000000000000004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3"/>
  <sheetViews>
    <sheetView tabSelected="1" topLeftCell="A8" workbookViewId="0">
      <selection activeCell="N35" sqref="N35"/>
    </sheetView>
  </sheetViews>
  <sheetFormatPr defaultColWidth="9.15625" defaultRowHeight="14.4" x14ac:dyDescent="0.55000000000000004"/>
  <cols>
    <col min="1" max="1" width="31.83984375" style="4" customWidth="1"/>
    <col min="2" max="2" width="21.83984375" style="4" customWidth="1"/>
    <col min="3" max="3" width="29.15625" style="4" customWidth="1"/>
    <col min="4" max="4" width="17.83984375" style="4" customWidth="1"/>
    <col min="5" max="5" width="10.83984375" style="4" customWidth="1"/>
    <col min="6" max="16384" width="9.15625" style="4"/>
  </cols>
  <sheetData>
    <row r="1" spans="1:5" x14ac:dyDescent="0.55000000000000004">
      <c r="A1" s="46" t="s">
        <v>148</v>
      </c>
      <c r="B1" s="46"/>
      <c r="C1" s="46"/>
      <c r="D1" s="46"/>
      <c r="E1" s="46"/>
    </row>
    <row r="2" spans="1:5" x14ac:dyDescent="0.55000000000000004">
      <c r="A2" s="20" t="s">
        <v>99</v>
      </c>
      <c r="B2" s="20" t="s">
        <v>146</v>
      </c>
      <c r="C2" s="20" t="s">
        <v>100</v>
      </c>
      <c r="D2" s="20" t="s">
        <v>101</v>
      </c>
      <c r="E2" s="20" t="s">
        <v>72</v>
      </c>
    </row>
    <row r="3" spans="1:5" x14ac:dyDescent="0.55000000000000004">
      <c r="A3" s="1" t="s">
        <v>92</v>
      </c>
      <c r="B3" s="16">
        <f>'Sheet D Answers'!B4</f>
        <v>3985.451658862326</v>
      </c>
      <c r="C3" s="17">
        <v>2215</v>
      </c>
      <c r="D3" s="16">
        <f>B3*C3</f>
        <v>8827775.4243800528</v>
      </c>
      <c r="E3" s="23">
        <f>D3/D7</f>
        <v>0.29489041336138683</v>
      </c>
    </row>
    <row r="4" spans="1:5" x14ac:dyDescent="0.55000000000000004">
      <c r="A4" s="1" t="s">
        <v>93</v>
      </c>
      <c r="B4" s="16">
        <f>'Sheet D Answers'!C4</f>
        <v>9509.0939865141918</v>
      </c>
      <c r="C4" s="17">
        <v>1180</v>
      </c>
      <c r="D4" s="16">
        <f t="shared" ref="D4:D6" si="0">B4*C4</f>
        <v>11220730.904086746</v>
      </c>
      <c r="E4" s="23">
        <f>D4/D7</f>
        <v>0.37482670496858511</v>
      </c>
    </row>
    <row r="5" spans="1:5" x14ac:dyDescent="0.55000000000000004">
      <c r="A5" s="1" t="s">
        <v>94</v>
      </c>
      <c r="B5" s="16">
        <f>'Sheet D Answers'!D4</f>
        <v>19630.585166852543</v>
      </c>
      <c r="C5" s="17">
        <v>185</v>
      </c>
      <c r="D5" s="16">
        <f t="shared" si="0"/>
        <v>3631658.2558677206</v>
      </c>
      <c r="E5" s="23">
        <f>D5/D7</f>
        <v>0.12131495793407478</v>
      </c>
    </row>
    <row r="6" spans="1:5" x14ac:dyDescent="0.55000000000000004">
      <c r="A6" s="1" t="s">
        <v>95</v>
      </c>
      <c r="B6" s="16">
        <f>'Sheet D Answers'!E4</f>
        <v>49256.837951022135</v>
      </c>
      <c r="C6" s="17">
        <v>127</v>
      </c>
      <c r="D6" s="16">
        <f t="shared" si="0"/>
        <v>6255618.4197798111</v>
      </c>
      <c r="E6" s="23">
        <f>D6/D7</f>
        <v>0.20896792373595333</v>
      </c>
    </row>
    <row r="7" spans="1:5" ht="14.7" thickBot="1" x14ac:dyDescent="0.6">
      <c r="A7" s="19" t="s">
        <v>147</v>
      </c>
      <c r="B7" s="19"/>
      <c r="C7" s="19"/>
      <c r="D7" s="21">
        <f>SUM(D3:D6)</f>
        <v>29935783.00411433</v>
      </c>
      <c r="E7" s="24">
        <f>D7/D12</f>
        <v>0.79197045245332987</v>
      </c>
    </row>
    <row r="8" spans="1:5" x14ac:dyDescent="0.55000000000000004">
      <c r="A8" s="1"/>
      <c r="B8" s="1"/>
      <c r="C8" s="1"/>
      <c r="D8" s="8"/>
      <c r="E8" s="25"/>
    </row>
    <row r="9" spans="1:5" ht="14.7" thickBot="1" x14ac:dyDescent="0.6">
      <c r="A9" s="19" t="s">
        <v>102</v>
      </c>
      <c r="B9" s="21">
        <v>29923</v>
      </c>
      <c r="C9" s="19">
        <v>112</v>
      </c>
      <c r="D9" s="21">
        <f>B9*C9</f>
        <v>3351376</v>
      </c>
      <c r="E9" s="24">
        <f>D9/D12</f>
        <v>8.8662814221242947E-2</v>
      </c>
    </row>
    <row r="10" spans="1:5" x14ac:dyDescent="0.55000000000000004">
      <c r="A10" s="1"/>
      <c r="B10" s="1"/>
      <c r="C10" s="1"/>
      <c r="D10" s="8"/>
      <c r="E10" s="25"/>
    </row>
    <row r="11" spans="1:5" ht="14.7" thickBot="1" x14ac:dyDescent="0.6">
      <c r="A11" s="19" t="s">
        <v>103</v>
      </c>
      <c r="B11" s="19"/>
      <c r="C11" s="19"/>
      <c r="D11" s="21">
        <v>4511957</v>
      </c>
      <c r="E11" s="24">
        <f>D11/D12</f>
        <v>0.11936673332542713</v>
      </c>
    </row>
    <row r="12" spans="1:5" ht="14.7" thickBot="1" x14ac:dyDescent="0.6">
      <c r="A12" s="18" t="s">
        <v>149</v>
      </c>
      <c r="B12" s="18"/>
      <c r="C12" s="18"/>
      <c r="D12" s="22">
        <f>SUM(D7:D11)</f>
        <v>37799116.00411433</v>
      </c>
      <c r="E12" s="26">
        <f>SUM(E7:E11)</f>
        <v>1</v>
      </c>
    </row>
    <row r="13" spans="1:5" ht="14.7" thickTop="1" x14ac:dyDescent="0.55000000000000004"/>
    <row r="14" spans="1:5" x14ac:dyDescent="0.55000000000000004">
      <c r="A14" s="1"/>
    </row>
    <row r="16" spans="1:5" x14ac:dyDescent="0.55000000000000004">
      <c r="A16" s="47" t="s">
        <v>150</v>
      </c>
      <c r="B16" s="47"/>
    </row>
    <row r="17" spans="1:2" x14ac:dyDescent="0.55000000000000004">
      <c r="A17" s="27" t="s">
        <v>107</v>
      </c>
      <c r="B17" s="28">
        <v>11964835</v>
      </c>
    </row>
    <row r="18" spans="1:2" x14ac:dyDescent="0.55000000000000004">
      <c r="A18" s="29" t="s">
        <v>104</v>
      </c>
      <c r="B18" s="30">
        <v>1476164</v>
      </c>
    </row>
    <row r="19" spans="1:2" x14ac:dyDescent="0.55000000000000004">
      <c r="A19" s="31" t="s">
        <v>105</v>
      </c>
      <c r="B19" s="32">
        <v>1219455</v>
      </c>
    </row>
    <row r="21" spans="1:2" x14ac:dyDescent="0.55000000000000004">
      <c r="A21" s="33" t="s">
        <v>85</v>
      </c>
      <c r="B21" s="34">
        <f>D12/B17</f>
        <v>3.1591840592966247</v>
      </c>
    </row>
    <row r="22" spans="1:2" x14ac:dyDescent="0.55000000000000004">
      <c r="A22" s="35" t="s">
        <v>86</v>
      </c>
      <c r="B22" s="36">
        <f>D12/B18</f>
        <v>25.606312038577236</v>
      </c>
    </row>
    <row r="23" spans="1:2" x14ac:dyDescent="0.55000000000000004">
      <c r="A23" s="37" t="s">
        <v>106</v>
      </c>
      <c r="B23" s="38">
        <f>D12/B19</f>
        <v>30.996728869957753</v>
      </c>
    </row>
  </sheetData>
  <mergeCells count="2">
    <mergeCell ref="A1:E1"/>
    <mergeCell ref="A16:B16"/>
  </mergeCells>
  <pageMargins left="0.7" right="0.7" top="0.75" bottom="0.75" header="0.3" footer="0.3"/>
  <pageSetup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X42"/>
  <sheetViews>
    <sheetView topLeftCell="A14" zoomScale="70" zoomScaleNormal="70" workbookViewId="0">
      <selection activeCell="P12" sqref="P12"/>
    </sheetView>
  </sheetViews>
  <sheetFormatPr defaultColWidth="15.68359375" defaultRowHeight="14.4" x14ac:dyDescent="0.55000000000000004"/>
  <cols>
    <col min="1" max="1" width="18.83984375" style="4" customWidth="1"/>
    <col min="2" max="16384" width="15.68359375" style="4"/>
  </cols>
  <sheetData>
    <row r="1" spans="1:50" s="2" customFormat="1" ht="15.6" x14ac:dyDescent="0.55000000000000004">
      <c r="A1" s="40" t="s">
        <v>153</v>
      </c>
    </row>
    <row r="2" spans="1:50" ht="15.6" x14ac:dyDescent="0.55000000000000004">
      <c r="A2" s="39"/>
    </row>
    <row r="3" spans="1:50" x14ac:dyDescent="0.55000000000000004">
      <c r="A3" s="1" t="s">
        <v>109</v>
      </c>
      <c r="B3" s="4" t="s">
        <v>0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21</v>
      </c>
      <c r="P3" s="4" t="s">
        <v>22</v>
      </c>
      <c r="Q3" s="4" t="s">
        <v>23</v>
      </c>
      <c r="R3" s="4" t="s">
        <v>24</v>
      </c>
      <c r="S3" s="4" t="s">
        <v>27</v>
      </c>
      <c r="T3" s="4" t="s">
        <v>28</v>
      </c>
      <c r="U3" s="4" t="s">
        <v>29</v>
      </c>
      <c r="V3" s="4" t="s">
        <v>30</v>
      </c>
      <c r="W3" s="4" t="s">
        <v>33</v>
      </c>
      <c r="X3" s="4" t="s">
        <v>34</v>
      </c>
      <c r="Y3" s="4" t="s">
        <v>35</v>
      </c>
      <c r="Z3" s="4" t="s">
        <v>36</v>
      </c>
      <c r="AA3" s="4" t="s">
        <v>38</v>
      </c>
      <c r="AB3" s="4" t="s">
        <v>39</v>
      </c>
      <c r="AC3" s="4" t="s">
        <v>40</v>
      </c>
      <c r="AD3" s="4" t="s">
        <v>41</v>
      </c>
      <c r="AE3" s="4" t="s">
        <v>43</v>
      </c>
      <c r="AF3" s="4" t="s">
        <v>44</v>
      </c>
      <c r="AG3" s="4" t="s">
        <v>45</v>
      </c>
      <c r="AH3" s="4" t="s">
        <v>46</v>
      </c>
      <c r="AI3" s="4" t="s">
        <v>48</v>
      </c>
      <c r="AJ3" s="4" t="s">
        <v>49</v>
      </c>
      <c r="AK3" s="4" t="s">
        <v>50</v>
      </c>
      <c r="AL3" s="4" t="s">
        <v>51</v>
      </c>
      <c r="AM3" s="4" t="s">
        <v>54</v>
      </c>
      <c r="AN3" s="4" t="s">
        <v>55</v>
      </c>
      <c r="AO3" s="4" t="s">
        <v>56</v>
      </c>
      <c r="AP3" s="4" t="s">
        <v>57</v>
      </c>
      <c r="AQ3" s="4" t="s">
        <v>58</v>
      </c>
      <c r="AR3" s="4" t="s">
        <v>61</v>
      </c>
      <c r="AS3" s="4" t="s">
        <v>62</v>
      </c>
      <c r="AT3" s="4" t="s">
        <v>63</v>
      </c>
      <c r="AU3" s="4" t="s">
        <v>64</v>
      </c>
      <c r="AV3" s="4" t="s">
        <v>67</v>
      </c>
      <c r="AW3" s="4" t="s">
        <v>68</v>
      </c>
      <c r="AX3" s="4" t="s">
        <v>69</v>
      </c>
    </row>
    <row r="4" spans="1:50" x14ac:dyDescent="0.55000000000000004">
      <c r="A4" s="1" t="s">
        <v>98</v>
      </c>
      <c r="B4" s="8">
        <v>34027.96542</v>
      </c>
      <c r="C4" s="8">
        <v>13585.619580000002</v>
      </c>
      <c r="D4" s="8">
        <v>3168.0979831999998</v>
      </c>
      <c r="E4" s="8">
        <v>6059.7889960000002</v>
      </c>
      <c r="F4" s="8">
        <v>9029.0752840000005</v>
      </c>
      <c r="G4" s="8">
        <v>65522.86404</v>
      </c>
      <c r="H4" s="8">
        <v>3557.7035464000005</v>
      </c>
      <c r="I4" s="8">
        <v>7607.9516200000007</v>
      </c>
      <c r="J4" s="8">
        <v>12053.419676000001</v>
      </c>
      <c r="K4" s="8">
        <v>3880.9275512000004</v>
      </c>
      <c r="L4" s="8">
        <v>3587.1429852000001</v>
      </c>
      <c r="M4" s="8">
        <v>1750.9797748000001</v>
      </c>
      <c r="N4" s="8">
        <v>33667.545367999999</v>
      </c>
      <c r="O4" s="8">
        <v>7706.5457720000004</v>
      </c>
      <c r="P4" s="8">
        <v>26929.029472000006</v>
      </c>
      <c r="Q4" s="8">
        <v>7413.7136560000008</v>
      </c>
      <c r="R4" s="8">
        <v>8122.2196080000003</v>
      </c>
      <c r="S4" s="8">
        <v>7813.9969920000003</v>
      </c>
      <c r="T4" s="8">
        <v>17163.315603999999</v>
      </c>
      <c r="U4" s="8">
        <v>4662.908872</v>
      </c>
      <c r="V4" s="8">
        <v>17470.661128</v>
      </c>
      <c r="W4" s="8">
        <v>3707.0157928000003</v>
      </c>
      <c r="X4" s="8">
        <v>7116.2249920000004</v>
      </c>
      <c r="Y4" s="8">
        <v>4641.194176</v>
      </c>
      <c r="Z4" s="8">
        <v>74831.428480000002</v>
      </c>
      <c r="AA4" s="8">
        <v>16932.058636000002</v>
      </c>
      <c r="AB4" s="8">
        <v>23831.550776</v>
      </c>
      <c r="AC4" s="8">
        <v>12533.954092</v>
      </c>
      <c r="AD4" s="8">
        <v>7140.3053480000008</v>
      </c>
      <c r="AE4" s="8">
        <v>4933.5222240000003</v>
      </c>
      <c r="AF4" s="8">
        <v>22804.129276</v>
      </c>
      <c r="AG4" s="8">
        <v>1757.1908660000001</v>
      </c>
      <c r="AH4" s="8">
        <v>9150.5593160000008</v>
      </c>
      <c r="AI4" s="8">
        <v>26107.716328000002</v>
      </c>
      <c r="AJ4" s="8">
        <v>8105.2853359999999</v>
      </c>
      <c r="AK4" s="8">
        <v>7241.0856480000011</v>
      </c>
      <c r="AL4" s="8">
        <v>7810.361672</v>
      </c>
      <c r="AM4" s="8">
        <v>24200.143900000003</v>
      </c>
      <c r="AN4" s="8">
        <v>4134.3521520000004</v>
      </c>
      <c r="AO4" s="8">
        <v>13265.429856000001</v>
      </c>
      <c r="AP4" s="8">
        <v>16725.244019999998</v>
      </c>
      <c r="AQ4" s="8">
        <v>1964.0668484000003</v>
      </c>
      <c r="AR4" s="8">
        <v>8161.6629080000002</v>
      </c>
      <c r="AS4" s="8">
        <v>15452.579496000002</v>
      </c>
      <c r="AT4" s="8">
        <v>102967.87112000001</v>
      </c>
      <c r="AU4" s="8">
        <v>2131.9329975999999</v>
      </c>
      <c r="AV4" s="8">
        <v>8772.3561239999999</v>
      </c>
      <c r="AW4" s="8">
        <v>18835.193592</v>
      </c>
      <c r="AX4" s="8">
        <v>16864.423468000001</v>
      </c>
    </row>
    <row r="5" spans="1:50" x14ac:dyDescent="0.5500000000000000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0" x14ac:dyDescent="0.55000000000000004">
      <c r="A6" s="2" t="s">
        <v>151</v>
      </c>
      <c r="B6" s="4" t="s">
        <v>0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9</v>
      </c>
      <c r="H6" s="4" t="s">
        <v>10</v>
      </c>
      <c r="I6" s="4" t="s">
        <v>11</v>
      </c>
      <c r="J6" s="4" t="s">
        <v>12</v>
      </c>
      <c r="K6" s="4" t="s">
        <v>15</v>
      </c>
      <c r="L6" s="4" t="s">
        <v>16</v>
      </c>
      <c r="M6" s="4" t="s">
        <v>17</v>
      </c>
      <c r="N6" s="4" t="s">
        <v>18</v>
      </c>
      <c r="O6" s="4" t="s">
        <v>21</v>
      </c>
      <c r="P6" s="4" t="s">
        <v>22</v>
      </c>
      <c r="Q6" s="4" t="s">
        <v>23</v>
      </c>
      <c r="R6" s="4" t="s">
        <v>24</v>
      </c>
      <c r="S6" s="4" t="s">
        <v>27</v>
      </c>
      <c r="T6" s="4" t="s">
        <v>28</v>
      </c>
      <c r="U6" s="4" t="s">
        <v>29</v>
      </c>
      <c r="V6" s="4" t="s">
        <v>30</v>
      </c>
      <c r="W6" s="4" t="s">
        <v>33</v>
      </c>
      <c r="X6" s="4" t="s">
        <v>34</v>
      </c>
      <c r="Y6" s="4" t="s">
        <v>35</v>
      </c>
      <c r="Z6" s="4" t="s">
        <v>36</v>
      </c>
      <c r="AA6" s="4" t="s">
        <v>38</v>
      </c>
      <c r="AB6" s="4" t="s">
        <v>39</v>
      </c>
      <c r="AC6" s="4" t="s">
        <v>40</v>
      </c>
      <c r="AD6" s="4" t="s">
        <v>41</v>
      </c>
      <c r="AE6" s="4" t="s">
        <v>43</v>
      </c>
      <c r="AF6" s="4" t="s">
        <v>44</v>
      </c>
      <c r="AG6" s="4" t="s">
        <v>45</v>
      </c>
      <c r="AH6" s="4" t="s">
        <v>46</v>
      </c>
      <c r="AI6" s="4" t="s">
        <v>48</v>
      </c>
      <c r="AJ6" s="4" t="s">
        <v>49</v>
      </c>
      <c r="AK6" s="4" t="s">
        <v>50</v>
      </c>
      <c r="AL6" s="4" t="s">
        <v>51</v>
      </c>
      <c r="AM6" s="4" t="s">
        <v>54</v>
      </c>
      <c r="AN6" s="4" t="s">
        <v>55</v>
      </c>
      <c r="AO6" s="4" t="s">
        <v>56</v>
      </c>
      <c r="AP6" s="4" t="s">
        <v>57</v>
      </c>
      <c r="AQ6" s="4" t="s">
        <v>58</v>
      </c>
      <c r="AR6" s="4" t="s">
        <v>61</v>
      </c>
      <c r="AS6" s="4" t="s">
        <v>62</v>
      </c>
      <c r="AT6" s="4" t="s">
        <v>63</v>
      </c>
      <c r="AU6" s="4" t="s">
        <v>64</v>
      </c>
      <c r="AV6" s="4" t="s">
        <v>67</v>
      </c>
      <c r="AW6" s="4" t="s">
        <v>68</v>
      </c>
      <c r="AX6" s="4" t="s">
        <v>69</v>
      </c>
    </row>
    <row r="7" spans="1:50" s="8" customFormat="1" x14ac:dyDescent="0.55000000000000004">
      <c r="A7" s="8" t="s">
        <v>107</v>
      </c>
      <c r="B7" s="8">
        <v>8316.3799999999992</v>
      </c>
      <c r="C7" s="8">
        <v>3620</v>
      </c>
      <c r="D7" s="8">
        <v>396.91</v>
      </c>
      <c r="E7" s="8">
        <v>1320</v>
      </c>
      <c r="F7" s="8">
        <v>3232</v>
      </c>
      <c r="G7" s="8">
        <v>21422</v>
      </c>
      <c r="H7" s="8">
        <v>922.45</v>
      </c>
      <c r="I7" s="8">
        <v>3845.81</v>
      </c>
      <c r="J7" s="8">
        <v>4123</v>
      </c>
      <c r="K7" s="8">
        <v>1142</v>
      </c>
      <c r="L7" s="8">
        <v>1343</v>
      </c>
      <c r="M7" s="8">
        <v>481</v>
      </c>
      <c r="N7" s="8">
        <v>5326</v>
      </c>
      <c r="O7" s="8">
        <v>3262</v>
      </c>
      <c r="P7" s="8">
        <v>9241</v>
      </c>
      <c r="Q7" s="8">
        <v>1986</v>
      </c>
      <c r="R7" s="8">
        <v>3802</v>
      </c>
      <c r="S7" s="8">
        <v>3741</v>
      </c>
      <c r="T7" s="8">
        <v>6093</v>
      </c>
      <c r="U7" s="8">
        <v>1767</v>
      </c>
      <c r="V7" s="8">
        <v>4889</v>
      </c>
      <c r="W7" s="8">
        <v>1297</v>
      </c>
      <c r="X7" s="8">
        <v>4461</v>
      </c>
      <c r="Y7" s="8">
        <v>1372.6</v>
      </c>
      <c r="Z7" s="8">
        <v>53422</v>
      </c>
      <c r="AA7" s="8">
        <v>14903.4</v>
      </c>
      <c r="AB7" s="8">
        <v>6822</v>
      </c>
      <c r="AC7" s="8">
        <v>6270</v>
      </c>
      <c r="AD7" s="8">
        <v>1158.0899999999999</v>
      </c>
      <c r="AE7" s="8">
        <v>1631</v>
      </c>
      <c r="AF7" s="8">
        <v>4006</v>
      </c>
      <c r="AG7" s="8">
        <v>409</v>
      </c>
      <c r="AH7" s="8">
        <v>4402.67</v>
      </c>
      <c r="AI7" s="8">
        <v>12603</v>
      </c>
      <c r="AJ7" s="8">
        <v>2380.09</v>
      </c>
      <c r="AK7" s="8">
        <v>3514.73</v>
      </c>
      <c r="AL7" s="8">
        <v>1517</v>
      </c>
      <c r="AM7" s="8">
        <v>6151.6</v>
      </c>
      <c r="AN7" s="8">
        <v>986.67</v>
      </c>
      <c r="AO7" s="8">
        <v>5980</v>
      </c>
      <c r="AP7" s="8">
        <v>5681</v>
      </c>
      <c r="AQ7" s="8">
        <v>642</v>
      </c>
      <c r="AR7" s="8">
        <v>1563</v>
      </c>
      <c r="AS7" s="8">
        <v>5824.75</v>
      </c>
      <c r="AT7" s="8">
        <v>68920</v>
      </c>
      <c r="AU7" s="8">
        <v>134</v>
      </c>
      <c r="AV7" s="8">
        <v>3937</v>
      </c>
      <c r="AW7" s="8">
        <v>6365</v>
      </c>
      <c r="AX7" s="8">
        <v>4862</v>
      </c>
    </row>
    <row r="8" spans="1:50" s="8" customFormat="1" x14ac:dyDescent="0.55000000000000004">
      <c r="A8" s="8" t="s">
        <v>85</v>
      </c>
      <c r="B8" s="8">
        <f t="shared" ref="B8:AG8" si="0">B4/B7</f>
        <v>4.0916799641190043</v>
      </c>
      <c r="C8" s="8">
        <f t="shared" si="0"/>
        <v>3.7529335856353598</v>
      </c>
      <c r="D8" s="8">
        <f t="shared" si="0"/>
        <v>7.9819051754805868</v>
      </c>
      <c r="E8" s="8">
        <f t="shared" si="0"/>
        <v>4.59074923939394</v>
      </c>
      <c r="F8" s="8">
        <f t="shared" si="0"/>
        <v>2.793649530940594</v>
      </c>
      <c r="G8" s="8">
        <f t="shared" si="0"/>
        <v>3.0586716478386706</v>
      </c>
      <c r="H8" s="8">
        <f t="shared" si="0"/>
        <v>3.8567982507452983</v>
      </c>
      <c r="I8" s="8">
        <f t="shared" si="0"/>
        <v>1.9782442762382959</v>
      </c>
      <c r="J8" s="8">
        <f t="shared" si="0"/>
        <v>2.9234585680329861</v>
      </c>
      <c r="K8" s="8">
        <f t="shared" si="0"/>
        <v>3.3983603775831877</v>
      </c>
      <c r="L8" s="8">
        <f t="shared" si="0"/>
        <v>2.6709925429635146</v>
      </c>
      <c r="M8" s="8">
        <f t="shared" si="0"/>
        <v>3.6402905920997921</v>
      </c>
      <c r="N8" s="8">
        <f t="shared" si="0"/>
        <v>6.3213566218550508</v>
      </c>
      <c r="O8" s="8">
        <f t="shared" si="0"/>
        <v>2.3625216958920907</v>
      </c>
      <c r="P8" s="8">
        <f t="shared" si="0"/>
        <v>2.914081752191322</v>
      </c>
      <c r="Q8" s="8">
        <f t="shared" si="0"/>
        <v>3.7329877421953679</v>
      </c>
      <c r="R8" s="8">
        <f t="shared" si="0"/>
        <v>2.1363018432403997</v>
      </c>
      <c r="S8" s="8">
        <f t="shared" si="0"/>
        <v>2.0887455204490779</v>
      </c>
      <c r="T8" s="8">
        <f t="shared" si="0"/>
        <v>2.8168907933694403</v>
      </c>
      <c r="U8" s="8">
        <f t="shared" si="0"/>
        <v>2.6388844776457274</v>
      </c>
      <c r="V8" s="8">
        <f t="shared" si="0"/>
        <v>3.5734631065657596</v>
      </c>
      <c r="W8" s="8">
        <f t="shared" si="0"/>
        <v>2.8581463321511182</v>
      </c>
      <c r="X8" s="8">
        <f t="shared" si="0"/>
        <v>1.5952084716431294</v>
      </c>
      <c r="Y8" s="8">
        <f t="shared" si="0"/>
        <v>3.3813158793530529</v>
      </c>
      <c r="Z8" s="8">
        <f t="shared" si="0"/>
        <v>1.400760519636105</v>
      </c>
      <c r="AA8" s="8">
        <f t="shared" si="0"/>
        <v>1.1361205252492721</v>
      </c>
      <c r="AB8" s="8">
        <f t="shared" si="0"/>
        <v>3.493337844620346</v>
      </c>
      <c r="AC8" s="8">
        <f t="shared" si="0"/>
        <v>1.9990357403508772</v>
      </c>
      <c r="AD8" s="8">
        <f t="shared" si="0"/>
        <v>6.1655876037268271</v>
      </c>
      <c r="AE8" s="8">
        <f t="shared" si="0"/>
        <v>3.0248450177805029</v>
      </c>
      <c r="AF8" s="8">
        <f t="shared" si="0"/>
        <v>5.6924935786320514</v>
      </c>
      <c r="AG8" s="8">
        <f t="shared" si="0"/>
        <v>4.2963101858190713</v>
      </c>
      <c r="AH8" s="8">
        <f t="shared" ref="AH8:AX8" si="1">AH4/AH7</f>
        <v>2.0784113540192659</v>
      </c>
      <c r="AI8" s="8">
        <f t="shared" si="1"/>
        <v>2.0715477527572803</v>
      </c>
      <c r="AJ8" s="8">
        <f t="shared" si="1"/>
        <v>3.405453296303921</v>
      </c>
      <c r="AK8" s="8">
        <f t="shared" si="1"/>
        <v>2.0602110682755153</v>
      </c>
      <c r="AL8" s="8">
        <f t="shared" si="1"/>
        <v>5.1485574634146341</v>
      </c>
      <c r="AM8" s="8">
        <f t="shared" si="1"/>
        <v>3.9339592788867939</v>
      </c>
      <c r="AN8" s="8">
        <f t="shared" si="1"/>
        <v>4.1902076195688531</v>
      </c>
      <c r="AO8" s="8">
        <f t="shared" si="1"/>
        <v>2.2182993070234116</v>
      </c>
      <c r="AP8" s="8">
        <f t="shared" si="1"/>
        <v>2.9440668931526135</v>
      </c>
      <c r="AQ8" s="8">
        <f t="shared" si="1"/>
        <v>3.0592941563862932</v>
      </c>
      <c r="AR8" s="8">
        <f t="shared" si="1"/>
        <v>5.2217932872680741</v>
      </c>
      <c r="AS8" s="8">
        <f t="shared" si="1"/>
        <v>2.6529172060603461</v>
      </c>
      <c r="AT8" s="8">
        <f t="shared" si="1"/>
        <v>1.4940201845618108</v>
      </c>
      <c r="AU8" s="8">
        <f t="shared" si="1"/>
        <v>15.909947743283581</v>
      </c>
      <c r="AV8" s="8">
        <f t="shared" si="1"/>
        <v>2.2281829118618237</v>
      </c>
      <c r="AW8" s="8">
        <f t="shared" si="1"/>
        <v>2.959182025451689</v>
      </c>
      <c r="AX8" s="8">
        <f t="shared" si="1"/>
        <v>3.4686185660222133</v>
      </c>
    </row>
    <row r="9" spans="1:50" s="8" customFormat="1" x14ac:dyDescent="0.55000000000000004"/>
    <row r="10" spans="1:50" s="8" customFormat="1" x14ac:dyDescent="0.55000000000000004"/>
    <row r="11" spans="1:50" s="8" customFormat="1" x14ac:dyDescent="0.55000000000000004"/>
    <row r="12" spans="1:50" s="8" customFormat="1" x14ac:dyDescent="0.55000000000000004"/>
    <row r="13" spans="1:50" s="8" customFormat="1" x14ac:dyDescent="0.55000000000000004"/>
    <row r="14" spans="1:50" s="8" customFormat="1" x14ac:dyDescent="0.55000000000000004"/>
    <row r="15" spans="1:50" s="8" customFormat="1" x14ac:dyDescent="0.55000000000000004"/>
    <row r="16" spans="1:50" s="8" customFormat="1" x14ac:dyDescent="0.55000000000000004"/>
    <row r="17" spans="1:1" s="8" customFormat="1" x14ac:dyDescent="0.55000000000000004"/>
    <row r="18" spans="1:1" s="8" customFormat="1" x14ac:dyDescent="0.55000000000000004"/>
    <row r="19" spans="1:1" s="8" customFormat="1" x14ac:dyDescent="0.55000000000000004"/>
    <row r="20" spans="1:1" s="8" customFormat="1" x14ac:dyDescent="0.55000000000000004"/>
    <row r="21" spans="1:1" s="8" customFormat="1" x14ac:dyDescent="0.55000000000000004"/>
    <row r="22" spans="1:1" s="8" customFormat="1" x14ac:dyDescent="0.55000000000000004"/>
    <row r="23" spans="1:1" s="8" customFormat="1" x14ac:dyDescent="0.55000000000000004"/>
    <row r="24" spans="1:1" x14ac:dyDescent="0.55000000000000004">
      <c r="A24" s="1"/>
    </row>
    <row r="25" spans="1:1" x14ac:dyDescent="0.55000000000000004">
      <c r="A25" s="1"/>
    </row>
    <row r="26" spans="1:1" x14ac:dyDescent="0.55000000000000004">
      <c r="A26" s="1"/>
    </row>
    <row r="27" spans="1:1" x14ac:dyDescent="0.55000000000000004">
      <c r="A27" s="1"/>
    </row>
    <row r="28" spans="1:1" x14ac:dyDescent="0.55000000000000004">
      <c r="A28" s="1"/>
    </row>
    <row r="29" spans="1:1" x14ac:dyDescent="0.55000000000000004">
      <c r="A29" s="1"/>
    </row>
    <row r="30" spans="1:1" x14ac:dyDescent="0.55000000000000004">
      <c r="A30" s="1"/>
    </row>
    <row r="31" spans="1:1" x14ac:dyDescent="0.55000000000000004">
      <c r="A31" s="1"/>
    </row>
    <row r="32" spans="1:1" x14ac:dyDescent="0.55000000000000004">
      <c r="A32" s="1"/>
    </row>
    <row r="33" spans="1:50" x14ac:dyDescent="0.55000000000000004">
      <c r="A33" s="1"/>
    </row>
    <row r="34" spans="1:50" x14ac:dyDescent="0.55000000000000004">
      <c r="A34" s="1"/>
    </row>
    <row r="35" spans="1:50" x14ac:dyDescent="0.55000000000000004">
      <c r="A35" s="1"/>
    </row>
    <row r="36" spans="1:50" x14ac:dyDescent="0.55000000000000004">
      <c r="A36" s="1"/>
    </row>
    <row r="37" spans="1:50" x14ac:dyDescent="0.55000000000000004">
      <c r="A37" s="1"/>
    </row>
    <row r="38" spans="1:50" x14ac:dyDescent="0.55000000000000004">
      <c r="A38" s="1"/>
    </row>
    <row r="39" spans="1:50" x14ac:dyDescent="0.55000000000000004">
      <c r="A39" s="1"/>
    </row>
    <row r="40" spans="1:50" x14ac:dyDescent="0.55000000000000004">
      <c r="A40" s="2" t="s">
        <v>152</v>
      </c>
      <c r="B40" s="4" t="s">
        <v>0</v>
      </c>
      <c r="C40" s="4" t="s">
        <v>3</v>
      </c>
      <c r="D40" s="4" t="s">
        <v>4</v>
      </c>
      <c r="E40" s="4" t="s">
        <v>5</v>
      </c>
      <c r="F40" s="4" t="s">
        <v>6</v>
      </c>
      <c r="G40" s="4" t="s">
        <v>9</v>
      </c>
      <c r="H40" s="4" t="s">
        <v>10</v>
      </c>
      <c r="I40" s="4" t="s">
        <v>11</v>
      </c>
      <c r="J40" s="4" t="s">
        <v>12</v>
      </c>
      <c r="K40" s="4" t="s">
        <v>15</v>
      </c>
      <c r="L40" s="4" t="s">
        <v>16</v>
      </c>
      <c r="M40" s="4" t="s">
        <v>17</v>
      </c>
      <c r="N40" s="4" t="s">
        <v>18</v>
      </c>
      <c r="O40" s="4" t="s">
        <v>21</v>
      </c>
      <c r="P40" s="4" t="s">
        <v>22</v>
      </c>
      <c r="Q40" s="4" t="s">
        <v>23</v>
      </c>
      <c r="R40" s="4" t="s">
        <v>24</v>
      </c>
      <c r="S40" s="4" t="s">
        <v>27</v>
      </c>
      <c r="T40" s="4" t="s">
        <v>28</v>
      </c>
      <c r="U40" s="4" t="s">
        <v>29</v>
      </c>
      <c r="V40" s="4" t="s">
        <v>30</v>
      </c>
      <c r="W40" s="4" t="s">
        <v>33</v>
      </c>
      <c r="X40" s="4" t="s">
        <v>34</v>
      </c>
      <c r="Y40" s="4" t="s">
        <v>35</v>
      </c>
      <c r="Z40" s="4" t="s">
        <v>36</v>
      </c>
      <c r="AA40" s="4" t="s">
        <v>38</v>
      </c>
      <c r="AB40" s="4" t="s">
        <v>39</v>
      </c>
      <c r="AC40" s="4" t="s">
        <v>40</v>
      </c>
      <c r="AD40" s="4" t="s">
        <v>41</v>
      </c>
      <c r="AE40" s="4" t="s">
        <v>43</v>
      </c>
      <c r="AF40" s="4" t="s">
        <v>44</v>
      </c>
      <c r="AG40" s="4" t="s">
        <v>45</v>
      </c>
      <c r="AH40" s="4" t="s">
        <v>46</v>
      </c>
      <c r="AI40" s="4" t="s">
        <v>48</v>
      </c>
      <c r="AJ40" s="4" t="s">
        <v>49</v>
      </c>
      <c r="AK40" s="4" t="s">
        <v>50</v>
      </c>
      <c r="AL40" s="4" t="s">
        <v>51</v>
      </c>
      <c r="AM40" s="4" t="s">
        <v>54</v>
      </c>
      <c r="AN40" s="4" t="s">
        <v>55</v>
      </c>
      <c r="AO40" s="4" t="s">
        <v>56</v>
      </c>
      <c r="AP40" s="4" t="s">
        <v>57</v>
      </c>
      <c r="AQ40" s="4" t="s">
        <v>58</v>
      </c>
      <c r="AR40" s="4" t="s">
        <v>61</v>
      </c>
      <c r="AS40" s="4" t="s">
        <v>62</v>
      </c>
      <c r="AT40" s="4" t="s">
        <v>63</v>
      </c>
      <c r="AU40" s="4" t="s">
        <v>64</v>
      </c>
      <c r="AV40" s="4" t="s">
        <v>67</v>
      </c>
      <c r="AW40" s="4" t="s">
        <v>68</v>
      </c>
      <c r="AX40" s="4" t="s">
        <v>69</v>
      </c>
    </row>
    <row r="41" spans="1:50" s="8" customFormat="1" x14ac:dyDescent="0.55000000000000004">
      <c r="A41" s="8" t="s">
        <v>154</v>
      </c>
      <c r="B41" s="8">
        <v>776</v>
      </c>
      <c r="C41" s="8">
        <v>406</v>
      </c>
      <c r="D41" s="8">
        <v>55</v>
      </c>
      <c r="E41" s="8">
        <v>139</v>
      </c>
      <c r="F41" s="8">
        <v>387</v>
      </c>
      <c r="G41" s="8">
        <v>1809</v>
      </c>
      <c r="H41" s="8">
        <v>70</v>
      </c>
      <c r="I41" s="8">
        <v>398</v>
      </c>
      <c r="J41" s="8">
        <v>457</v>
      </c>
      <c r="K41" s="8">
        <v>140</v>
      </c>
      <c r="L41" s="8">
        <v>161</v>
      </c>
      <c r="M41" s="8">
        <v>49</v>
      </c>
      <c r="N41" s="8">
        <v>624</v>
      </c>
      <c r="O41" s="8">
        <v>381</v>
      </c>
      <c r="P41" s="8">
        <v>746</v>
      </c>
      <c r="Q41" s="8">
        <v>122</v>
      </c>
      <c r="R41" s="8">
        <v>449</v>
      </c>
      <c r="S41" s="8">
        <v>415</v>
      </c>
      <c r="T41" s="8">
        <v>326</v>
      </c>
      <c r="U41" s="8">
        <v>96</v>
      </c>
      <c r="V41" s="8">
        <v>477</v>
      </c>
      <c r="W41" s="8">
        <v>143</v>
      </c>
      <c r="X41" s="8">
        <v>488</v>
      </c>
      <c r="Y41" s="8">
        <v>163</v>
      </c>
      <c r="Z41" s="8">
        <v>5416</v>
      </c>
      <c r="AA41" s="8">
        <v>798</v>
      </c>
      <c r="AB41" s="8">
        <v>852</v>
      </c>
      <c r="AC41" s="8">
        <v>772</v>
      </c>
      <c r="AD41" s="8">
        <v>126</v>
      </c>
      <c r="AE41" s="8">
        <v>214</v>
      </c>
      <c r="AF41" s="8">
        <v>466</v>
      </c>
      <c r="AG41" s="8">
        <v>50</v>
      </c>
      <c r="AH41" s="8">
        <v>347</v>
      </c>
      <c r="AI41" s="8">
        <v>1411</v>
      </c>
      <c r="AJ41" s="8">
        <v>252</v>
      </c>
      <c r="AK41" s="8">
        <v>278</v>
      </c>
      <c r="AL41" s="8">
        <v>220</v>
      </c>
      <c r="AM41" s="8">
        <v>582</v>
      </c>
      <c r="AN41" s="8">
        <v>75</v>
      </c>
      <c r="AO41" s="8">
        <v>706</v>
      </c>
      <c r="AP41" s="8">
        <v>629</v>
      </c>
      <c r="AQ41" s="8">
        <v>65</v>
      </c>
      <c r="AR41" s="8">
        <v>149</v>
      </c>
      <c r="AS41" s="8">
        <v>489</v>
      </c>
      <c r="AT41" s="8">
        <v>8602</v>
      </c>
      <c r="AU41" s="8">
        <v>25</v>
      </c>
      <c r="AV41" s="8">
        <v>412</v>
      </c>
      <c r="AW41" s="8">
        <v>651</v>
      </c>
      <c r="AX41" s="8">
        <v>533</v>
      </c>
    </row>
    <row r="42" spans="1:50" s="8" customFormat="1" x14ac:dyDescent="0.55000000000000004">
      <c r="A42" s="8" t="s">
        <v>108</v>
      </c>
      <c r="B42" s="8">
        <f t="shared" ref="B42:AG42" si="2">B4/B41</f>
        <v>43.850470902061858</v>
      </c>
      <c r="C42" s="8">
        <f t="shared" si="2"/>
        <v>33.462117192118235</v>
      </c>
      <c r="D42" s="8">
        <f t="shared" si="2"/>
        <v>57.601781512727271</v>
      </c>
      <c r="E42" s="8">
        <f t="shared" si="2"/>
        <v>43.595604287769788</v>
      </c>
      <c r="F42" s="8">
        <f t="shared" si="2"/>
        <v>23.330943886304912</v>
      </c>
      <c r="G42" s="8">
        <f t="shared" si="2"/>
        <v>36.220488689883915</v>
      </c>
      <c r="H42" s="8">
        <f t="shared" si="2"/>
        <v>50.824336377142863</v>
      </c>
      <c r="I42" s="8">
        <f t="shared" si="2"/>
        <v>19.115456331658294</v>
      </c>
      <c r="J42" s="8">
        <f t="shared" si="2"/>
        <v>26.375097759299784</v>
      </c>
      <c r="K42" s="8">
        <f t="shared" si="2"/>
        <v>27.720911080000004</v>
      </c>
      <c r="L42" s="8">
        <f t="shared" si="2"/>
        <v>22.280391212422362</v>
      </c>
      <c r="M42" s="8">
        <f t="shared" si="2"/>
        <v>35.734281118367349</v>
      </c>
      <c r="N42" s="8">
        <f t="shared" si="2"/>
        <v>53.954399628205124</v>
      </c>
      <c r="O42" s="8">
        <f t="shared" si="2"/>
        <v>20.227154257217848</v>
      </c>
      <c r="P42" s="8">
        <f t="shared" si="2"/>
        <v>36.097894734584457</v>
      </c>
      <c r="Q42" s="8">
        <f t="shared" si="2"/>
        <v>60.768144721311479</v>
      </c>
      <c r="R42" s="8">
        <f t="shared" si="2"/>
        <v>18.089575964365256</v>
      </c>
      <c r="S42" s="8">
        <f t="shared" si="2"/>
        <v>18.828908414457832</v>
      </c>
      <c r="T42" s="8">
        <f t="shared" si="2"/>
        <v>52.648207374233124</v>
      </c>
      <c r="U42" s="8">
        <f t="shared" si="2"/>
        <v>48.571967416666666</v>
      </c>
      <c r="V42" s="8">
        <f t="shared" si="2"/>
        <v>36.626123958071275</v>
      </c>
      <c r="W42" s="8">
        <f t="shared" si="2"/>
        <v>25.923187362237766</v>
      </c>
      <c r="X42" s="8">
        <f t="shared" si="2"/>
        <v>14.582428262295084</v>
      </c>
      <c r="Y42" s="8">
        <f t="shared" si="2"/>
        <v>28.473583901840492</v>
      </c>
      <c r="Z42" s="8">
        <f t="shared" si="2"/>
        <v>13.816733471196455</v>
      </c>
      <c r="AA42" s="8">
        <f t="shared" si="2"/>
        <v>21.218118591478699</v>
      </c>
      <c r="AB42" s="8">
        <f t="shared" si="2"/>
        <v>27.971303727699532</v>
      </c>
      <c r="AC42" s="8">
        <f t="shared" si="2"/>
        <v>16.235691829015543</v>
      </c>
      <c r="AD42" s="8">
        <f t="shared" si="2"/>
        <v>56.669090063492071</v>
      </c>
      <c r="AE42" s="8">
        <f t="shared" si="2"/>
        <v>23.0538421682243</v>
      </c>
      <c r="AF42" s="8">
        <f t="shared" si="2"/>
        <v>48.935899733905579</v>
      </c>
      <c r="AG42" s="8">
        <f t="shared" si="2"/>
        <v>35.143817320000004</v>
      </c>
      <c r="AH42" s="8">
        <f t="shared" ref="AH42:AX42" si="3">AH4/AH41</f>
        <v>26.370487942363116</v>
      </c>
      <c r="AI42" s="8">
        <f t="shared" si="3"/>
        <v>18.502988184266478</v>
      </c>
      <c r="AJ42" s="8">
        <f t="shared" si="3"/>
        <v>32.163830698412696</v>
      </c>
      <c r="AK42" s="8">
        <f t="shared" si="3"/>
        <v>26.047070676258997</v>
      </c>
      <c r="AL42" s="8">
        <f t="shared" si="3"/>
        <v>35.501643963636361</v>
      </c>
      <c r="AM42" s="8">
        <f t="shared" si="3"/>
        <v>41.581003264604817</v>
      </c>
      <c r="AN42" s="8">
        <f t="shared" si="3"/>
        <v>55.124695360000004</v>
      </c>
      <c r="AO42" s="8">
        <f t="shared" si="3"/>
        <v>18.789560702549576</v>
      </c>
      <c r="AP42" s="8">
        <f t="shared" si="3"/>
        <v>26.590213068362477</v>
      </c>
      <c r="AQ42" s="8">
        <f t="shared" si="3"/>
        <v>30.216413052307697</v>
      </c>
      <c r="AR42" s="8">
        <f t="shared" si="3"/>
        <v>54.776261127516783</v>
      </c>
      <c r="AS42" s="8">
        <f t="shared" si="3"/>
        <v>31.600367067484665</v>
      </c>
      <c r="AT42" s="8">
        <f t="shared" si="3"/>
        <v>11.970224496628692</v>
      </c>
      <c r="AU42" s="8">
        <f t="shared" si="3"/>
        <v>85.277319903999995</v>
      </c>
      <c r="AV42" s="8">
        <f t="shared" si="3"/>
        <v>21.292126514563108</v>
      </c>
      <c r="AW42" s="8">
        <f t="shared" si="3"/>
        <v>28.932709050691244</v>
      </c>
      <c r="AX42" s="8">
        <f t="shared" si="3"/>
        <v>31.640569358348969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CBCB931EE5B41B7DC5B397BC983C8" ma:contentTypeVersion="18" ma:contentTypeDescription="Create a new document." ma:contentTypeScope="" ma:versionID="c0424a9a0ff23c6e9ec5706caedf8e43">
  <xsd:schema xmlns:xsd="http://www.w3.org/2001/XMLSchema" xmlns:xs="http://www.w3.org/2001/XMLSchema" xmlns:p="http://schemas.microsoft.com/office/2006/metadata/properties" xmlns:ns1="http://schemas.microsoft.com/sharepoint/v3" xmlns:ns2="d159ad41-f995-48b1-ace8-2aeeec44a68a" xmlns:ns3="14c9eaec-fb32-4d62-8237-3ae2a8c3df22" targetNamespace="http://schemas.microsoft.com/office/2006/metadata/properties" ma:root="true" ma:fieldsID="a9879239adda56d2d35d5728f97da641" ns1:_="" ns2:_="" ns3:_="">
    <xsd:import namespace="http://schemas.microsoft.com/sharepoint/v3"/>
    <xsd:import namespace="d159ad41-f995-48b1-ace8-2aeeec44a68a"/>
    <xsd:import namespace="14c9eaec-fb32-4d62-8237-3ae2a8c3df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59ad41-f995-48b1-ace8-2aeeec44a6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70d68e6-a8d2-4eff-b5bc-b0eb521acf4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9eaec-fb32-4d62-8237-3ae2a8c3df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786ff11a-94a0-44fa-83a1-225f832d4896}" ma:internalName="TaxCatchAll" ma:showField="CatchAllData" ma:web="14c9eaec-fb32-4d62-8237-3ae2a8c3df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14c9eaec-fb32-4d62-8237-3ae2a8c3df22" xsi:nil="true"/>
    <_ip_UnifiedCompliancePolicyProperties xmlns="http://schemas.microsoft.com/sharepoint/v3" xsi:nil="true"/>
    <lcf76f155ced4ddcb4097134ff3c332f xmlns="d159ad41-f995-48b1-ace8-2aeeec44a68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C06277-C89F-48BF-89BE-4D7BFFAF9229}"/>
</file>

<file path=customXml/itemProps2.xml><?xml version="1.0" encoding="utf-8"?>
<ds:datastoreItem xmlns:ds="http://schemas.openxmlformats.org/officeDocument/2006/customXml" ds:itemID="{42D07A29-4F25-4C8C-9D81-7995ACDAFFA3}"/>
</file>

<file path=customXml/itemProps3.xml><?xml version="1.0" encoding="utf-8"?>
<ds:datastoreItem xmlns:ds="http://schemas.openxmlformats.org/officeDocument/2006/customXml" ds:itemID="{3A285C18-33E6-4305-B476-C9A4DEADD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Sheet A</vt:lpstr>
      <vt:lpstr>Sheet A Answers</vt:lpstr>
      <vt:lpstr>Sheet B Answers</vt:lpstr>
      <vt:lpstr>Sheet C Answers</vt:lpstr>
      <vt:lpstr>Sheet D Answers</vt:lpstr>
      <vt:lpstr>Sheet E Answers</vt:lpstr>
      <vt:lpstr>Sheet F Answers</vt:lpstr>
      <vt:lpstr>ex_rate</vt:lpstr>
    </vt:vector>
  </TitlesOfParts>
  <Company>Johns Hopkins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Sheens m</cp:lastModifiedBy>
  <dcterms:created xsi:type="dcterms:W3CDTF">2017-10-28T17:26:12Z</dcterms:created>
  <dcterms:modified xsi:type="dcterms:W3CDTF">2018-11-30T10:00:42Z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0x010100303CBCB931EE5B41B7DC5B397BC983C8</vt:lpwstr>
  </property>
  <property fmtid="{D5CDD505-2E9C-101B-9397-08002B2CF9AE}" pid="3" name="MediaServiceImageTags">
    <vt:lpwstr/>
  </property>
</Properties>
</file>